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1550" windowHeight="11535"/>
  </bookViews>
  <sheets>
    <sheet name="Sched C-3" sheetId="1" r:id="rId1"/>
  </sheets>
  <definedNames>
    <definedName name="_xlnm.Print_Area" localSheetId="0">'Sched C-3'!$A$1:$H$56</definedName>
  </definedNames>
  <calcPr calcId="145621" fullPrecision="0"/>
</workbook>
</file>

<file path=xl/calcChain.xml><?xml version="1.0" encoding="utf-8"?>
<calcChain xmlns="http://schemas.openxmlformats.org/spreadsheetml/2006/main">
  <c r="H19" i="1" l="1"/>
  <c r="G19" i="1" s="1"/>
  <c r="C37" i="1"/>
  <c r="F53" i="1"/>
  <c r="E53" i="1"/>
  <c r="D53" i="1" s="1"/>
  <c r="C52" i="1"/>
  <c r="D52" i="1" s="1"/>
  <c r="C45" i="1"/>
  <c r="C31" i="1"/>
  <c r="C29" i="1"/>
  <c r="C41" i="1" s="1"/>
  <c r="C20" i="1"/>
  <c r="C22" i="1" s="1"/>
  <c r="C16" i="1"/>
  <c r="D51" i="1"/>
  <c r="D50" i="1"/>
  <c r="D49" i="1"/>
  <c r="D48" i="1"/>
  <c r="D47" i="1"/>
  <c r="D46" i="1"/>
  <c r="D45" i="1"/>
  <c r="D44" i="1"/>
  <c r="D54" i="1" s="1"/>
  <c r="D11" i="1"/>
  <c r="D10" i="1"/>
  <c r="D12" i="1" s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17" i="1"/>
  <c r="D18" i="1"/>
  <c r="D19" i="1"/>
  <c r="D21" i="1"/>
  <c r="D16" i="1"/>
  <c r="G52" i="1"/>
  <c r="E41" i="1"/>
  <c r="F41" i="1"/>
  <c r="H41" i="1"/>
  <c r="F22" i="1"/>
  <c r="F12" i="1"/>
  <c r="F55" i="1" s="1"/>
  <c r="G10" i="1"/>
  <c r="G11" i="1"/>
  <c r="G12" i="1" s="1"/>
  <c r="C12" i="1"/>
  <c r="E12" i="1"/>
  <c r="H12" i="1"/>
  <c r="G16" i="1"/>
  <c r="G17" i="1"/>
  <c r="G18" i="1"/>
  <c r="G20" i="1"/>
  <c r="G21" i="1"/>
  <c r="E22" i="1"/>
  <c r="G26" i="1"/>
  <c r="G41" i="1" s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4" i="1"/>
  <c r="G45" i="1"/>
  <c r="G46" i="1"/>
  <c r="G47" i="1"/>
  <c r="G48" i="1"/>
  <c r="G49" i="1"/>
  <c r="G50" i="1"/>
  <c r="G51" i="1"/>
  <c r="H54" i="1"/>
  <c r="C54" i="1"/>
  <c r="F54" i="1"/>
  <c r="D41" i="1" l="1"/>
  <c r="C55" i="1"/>
  <c r="G22" i="1"/>
  <c r="D20" i="1"/>
  <c r="D22" i="1" s="1"/>
  <c r="D55" i="1" s="1"/>
  <c r="E54" i="1"/>
  <c r="E55" i="1" s="1"/>
  <c r="G53" i="1"/>
  <c r="G54" i="1" s="1"/>
  <c r="H22" i="1"/>
  <c r="H55" i="1" s="1"/>
  <c r="G55" i="1" l="1"/>
</calcChain>
</file>

<file path=xl/sharedStrings.xml><?xml version="1.0" encoding="utf-8"?>
<sst xmlns="http://schemas.openxmlformats.org/spreadsheetml/2006/main" count="58" uniqueCount="51">
  <si>
    <t>DEPARTMENT OF MOTOR VEHICLES</t>
  </si>
  <si>
    <t>TRANSPORTATION</t>
  </si>
  <si>
    <t>DEPARTMENT OF TRANSPORTATION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</si>
  <si>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</si>
  <si>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</si>
  <si>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</si>
  <si>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</si>
  <si>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</si>
  <si>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</si>
  <si>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</si>
  <si>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</si>
  <si>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REGULATION AND PROTECTION</t>
  </si>
  <si>
    <t>NON-FUNCTIONAL</t>
  </si>
  <si>
    <t>STATEMENT OF APPROPRIATIONS AND EXPENDITURES</t>
  </si>
  <si>
    <t>GENERAL GOVERNMENT</t>
  </si>
  <si>
    <t xml:space="preserve">   TOTAL GENERAL GOVERNMENT</t>
  </si>
  <si>
    <t xml:space="preserve">   TOTAL REGULATION AND PROTECTION</t>
  </si>
  <si>
    <t xml:space="preserve">   TOTAL TRANSPORTATION</t>
  </si>
  <si>
    <t xml:space="preserve">   TOTAL NON-FUNCTIONAL</t>
  </si>
  <si>
    <t xml:space="preserve">   TOTAL BUDGETED APPROPRIATIONS</t>
  </si>
  <si>
    <t>10020 OTHER EXPENSES</t>
  </si>
  <si>
    <t>10010 PERSONAL SERVICES</t>
  </si>
  <si>
    <t>10050 EQUIPMENT</t>
  </si>
  <si>
    <t>12067 REFLECTIVE LICENSE PLATES</t>
  </si>
  <si>
    <t>12091 CVISN PROJECT</t>
  </si>
  <si>
    <t>10070 MINOR CAPITOL PROJECTS</t>
  </si>
  <si>
    <t>12017 HIGHWAY PLANNING AND RESEARCH</t>
  </si>
  <si>
    <t>12168 RAIL OPERATIONS</t>
  </si>
  <si>
    <t>12175 BUS OPERATIONS</t>
  </si>
  <si>
    <t>12334 TWEED-NEW HAVEN AIRPORT GRANT</t>
  </si>
  <si>
    <t>17051 EMERGENCY RELIEF-TOWN REPAIRS</t>
  </si>
  <si>
    <t>12285 DEBT SERVICE</t>
  </si>
  <si>
    <t>12015 RESERVE FOR SALARY ADJUSTMENTS</t>
  </si>
  <si>
    <t>12235 WORKERS' COMPENSATION</t>
  </si>
  <si>
    <t>12005 UNEMPLOYMENT COMPENSATION</t>
  </si>
  <si>
    <t>12006 EMPLOYEES RETIREMENT CONTRIBUTIONS</t>
  </si>
  <si>
    <t>12010 GROUP LIFE INSURANCE</t>
  </si>
  <si>
    <t>12011 EMPLOYERS SOCIAL SECURITY TAX</t>
  </si>
  <si>
    <t>12012 STATE EMPLOYEES HEALTH SERVICE COST</t>
  </si>
  <si>
    <t>12284 INSURANCE RECOVERIES</t>
  </si>
  <si>
    <t>10080 HIGHWAY &amp; BRIDGE RENEWAL EQUIPMENT</t>
  </si>
  <si>
    <t>12378 ADA PARA-TRANSIT PROGRAM</t>
  </si>
  <si>
    <t>12379 NON-ADA DIAL-A-RIDE PROGRAM</t>
  </si>
  <si>
    <t>STATE OF CONNECTICUT TRANSPORTATION FUND</t>
  </si>
  <si>
    <t>DEPARTMENT OF ADMINISTRATIVE SERVICES</t>
  </si>
  <si>
    <t>12507 INSURANCE AND RISK MANAGEMENT</t>
  </si>
  <si>
    <t>12518 PAY-AS-YOU-GO TRANSPORTAION</t>
  </si>
  <si>
    <t>19001 NONFUNCTIONAL - CHANGE TO ACCRUALS</t>
  </si>
  <si>
    <t>19002 NONFUNCTIONAL - CHANGE TO ACCRUALS</t>
  </si>
  <si>
    <t>FISCAL YEAR ENDED JUNE 30, 2015</t>
  </si>
  <si>
    <t>12580 CAA RELATED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</si>
</sst>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[$-409]h:mm\ AM/PM;@"/>
  </numFmts>
  <fonts count="10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41" fontId="0" fillId="0" borderId="0" xfId="1" applyNumberFormat="1" applyFont="1"/>
    <xf numFmtId="41" fontId="5" fillId="0" borderId="0" xfId="1" applyNumberFormat="1" applyFont="1" applyAlignment="1">
      <alignment horizontal="center"/>
    </xf>
    <xf numFmtId="0" fontId="6" fillId="0" borderId="0" xfId="0" applyFont="1"/>
    <xf numFmtId="0" fontId="2" fillId="0" borderId="0" xfId="0" applyFont="1"/>
    <xf numFmtId="41" fontId="7" fillId="0" borderId="0" xfId="1" applyNumberFormat="1" applyFont="1"/>
    <xf numFmtId="41" fontId="8" fillId="0" borderId="0" xfId="1" applyNumberFormat="1" applyFont="1"/>
    <xf numFmtId="42" fontId="8" fillId="0" borderId="0" xfId="1" applyNumberFormat="1" applyFont="1"/>
    <xf numFmtId="41" fontId="5" fillId="0" borderId="0" xfId="1" applyNumberFormat="1" applyFont="1" applyAlignment="1">
      <alignment horizontal="left"/>
    </xf>
    <xf numFmtId="165" fontId="6" fillId="0" borderId="0" xfId="1" applyNumberFormat="1" applyFont="1"/>
    <xf numFmtId="166" fontId="6" fillId="0" borderId="0" xfId="1" applyNumberFormat="1" applyFont="1"/>
    <xf numFmtId="41" fontId="1" fillId="0" borderId="0" xfId="1" applyNumberFormat="1" applyFont="1"/>
    <xf numFmtId="42" fontId="1" fillId="0" borderId="0" xfId="2" applyNumberFormat="1" applyFont="1"/>
    <xf numFmtId="0" fontId="1" fillId="0" borderId="0" xfId="0" applyFont="1"/>
    <xf numFmtId="164" fontId="7" fillId="0" borderId="0" xfId="1" applyNumberFormat="1" applyFont="1"/>
    <xf numFmtId="41" fontId="5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H56"/>
  <sheetViews>
    <sheetView showGridLines="0" tabSelected="1" workbookViewId="0">
      <pane ySplit="6" topLeftCell="A28" activePane="bottomLeft" state="frozen"/>
      <selection pane="bottomLeft" activeCell="A60" sqref="A60"/>
    </sheetView>
  </sheetViews>
  <sheetFormatPr defaultRowHeight="12.75" x14ac:dyDescent="0.2"/>
  <cols>
    <col min="1" max="1" width="47.5" customWidth="1"/>
    <col min="2" max="2" width="1.83203125" customWidth="1"/>
    <col min="3" max="3" width="16.83203125" style="3" customWidth="1"/>
    <col min="4" max="4" width="17" style="3" customWidth="1"/>
    <col min="5" max="5" width="18.1640625" style="3" customWidth="1"/>
    <col min="6" max="6" width="17.6640625" style="3" bestFit="1" customWidth="1"/>
    <col min="7" max="7" width="15.33203125" style="3" bestFit="1" customWidth="1"/>
    <col min="8" max="8" width="13.83203125" style="3" customWidth="1"/>
  </cols>
  <sheetData>
    <row r="1" spans="1:8" ht="20.25" x14ac:dyDescent="0.3">
      <c r="A1" s="1" t="s">
        <v>43</v>
      </c>
      <c r="B1" s="1"/>
    </row>
    <row r="2" spans="1:8" ht="15.95" customHeight="1" x14ac:dyDescent="0.3">
      <c r="A2" s="2" t="s">
        <v>13</v>
      </c>
      <c r="B2" s="2"/>
    </row>
    <row r="3" spans="1:8" ht="15.95" customHeight="1" x14ac:dyDescent="0.3">
      <c r="A3" s="2" t="s">
        <v>49</v>
      </c>
      <c r="B3" s="2"/>
      <c r="F3" s="11"/>
      <c r="G3" s="12"/>
    </row>
    <row r="5" spans="1:8" x14ac:dyDescent="0.2">
      <c r="C5" s="4" t="s">
        <v>3</v>
      </c>
      <c r="D5" s="4" t="s">
        <v>4</v>
      </c>
      <c r="E5" s="4" t="s">
        <v>5</v>
      </c>
      <c r="F5" s="4"/>
      <c r="G5" s="17" t="s">
        <v>6</v>
      </c>
      <c r="H5" s="17"/>
    </row>
    <row r="6" spans="1:8" x14ac:dyDescent="0.2">
      <c r="B6" s="10" t="s">
        <v>6</v>
      </c>
      <c r="D6" s="4" t="s">
        <v>7</v>
      </c>
      <c r="E6" s="4" t="s">
        <v>6</v>
      </c>
      <c r="F6" s="4" t="s">
        <v>8</v>
      </c>
      <c r="G6" s="4" t="s">
        <v>9</v>
      </c>
      <c r="H6" s="4" t="s">
        <v>10</v>
      </c>
    </row>
    <row r="8" spans="1:8" ht="18.75" x14ac:dyDescent="0.3">
      <c r="A8" s="2" t="s">
        <v>14</v>
      </c>
      <c r="B8" s="2"/>
    </row>
    <row r="9" spans="1:8" ht="15.75" x14ac:dyDescent="0.25">
      <c r="A9" s="5" t="s">
        <v>44</v>
      </c>
      <c r="B9" s="5"/>
    </row>
    <row r="10" spans="1:8" x14ac:dyDescent="0.2">
      <c r="A10" t="s">
        <v>45</v>
      </c>
      <c r="C10" s="14">
        <v>7916074</v>
      </c>
      <c r="D10" s="14">
        <f>E10-C10</f>
        <v>0</v>
      </c>
      <c r="E10" s="14">
        <v>7916074</v>
      </c>
      <c r="F10" s="14">
        <v>6596001</v>
      </c>
      <c r="G10" s="14">
        <f>E10-F10-H10</f>
        <v>1320073</v>
      </c>
      <c r="H10" s="14">
        <v>0</v>
      </c>
    </row>
    <row r="11" spans="1:8" ht="15" x14ac:dyDescent="0.35">
      <c r="A11" s="15" t="s">
        <v>47</v>
      </c>
      <c r="C11" s="7">
        <v>308</v>
      </c>
      <c r="D11" s="7">
        <f>E11-C11</f>
        <v>0</v>
      </c>
      <c r="E11" s="16">
        <v>308</v>
      </c>
      <c r="F11" s="7">
        <v>-75998</v>
      </c>
      <c r="G11" s="7">
        <f>E11-F11-H11</f>
        <v>76306</v>
      </c>
      <c r="H11" s="7">
        <v>0</v>
      </c>
    </row>
    <row r="12" spans="1:8" ht="15" x14ac:dyDescent="0.35">
      <c r="A12" s="6" t="s">
        <v>15</v>
      </c>
      <c r="B12" s="6"/>
      <c r="C12" s="8">
        <f t="shared" ref="C12:H12" si="0">SUM(C10:C11)</f>
        <v>7916382</v>
      </c>
      <c r="D12" s="8">
        <f t="shared" si="0"/>
        <v>0</v>
      </c>
      <c r="E12" s="8">
        <f t="shared" si="0"/>
        <v>7916382</v>
      </c>
      <c r="F12" s="8">
        <f>SUM(F10:F11)</f>
        <v>6520003</v>
      </c>
      <c r="G12" s="8">
        <f t="shared" si="0"/>
        <v>1396379</v>
      </c>
      <c r="H12" s="8">
        <f t="shared" si="0"/>
        <v>0</v>
      </c>
    </row>
    <row r="14" spans="1:8" ht="18.75" x14ac:dyDescent="0.3">
      <c r="A14" s="2" t="s">
        <v>11</v>
      </c>
      <c r="B14" s="2"/>
    </row>
    <row r="15" spans="1:8" ht="15.75" x14ac:dyDescent="0.25">
      <c r="A15" s="5" t="s">
        <v>0</v>
      </c>
      <c r="B15" s="5"/>
    </row>
    <row r="16" spans="1:8" x14ac:dyDescent="0.2">
      <c r="A16" t="s">
        <v>21</v>
      </c>
      <c r="C16" s="3">
        <f>500000+46700704</f>
        <v>47200704</v>
      </c>
      <c r="D16" s="3">
        <f t="shared" ref="D16:D21" si="1">E16-C16</f>
        <v>-635000</v>
      </c>
      <c r="E16" s="3">
        <v>46565704</v>
      </c>
      <c r="F16" s="3">
        <v>44080260</v>
      </c>
      <c r="G16" s="3">
        <f t="shared" ref="G16:G21" si="2">E16-F16-H16</f>
        <v>1269678</v>
      </c>
      <c r="H16" s="3">
        <v>1215766</v>
      </c>
    </row>
    <row r="17" spans="1:8" x14ac:dyDescent="0.2">
      <c r="A17" t="s">
        <v>20</v>
      </c>
      <c r="C17" s="3">
        <v>15509289</v>
      </c>
      <c r="D17" s="3">
        <f t="shared" si="1"/>
        <v>635000</v>
      </c>
      <c r="E17" s="3">
        <v>16144289</v>
      </c>
      <c r="F17" s="3">
        <v>16143992</v>
      </c>
      <c r="G17" s="3">
        <f t="shared" si="2"/>
        <v>297</v>
      </c>
      <c r="H17" s="3">
        <v>0</v>
      </c>
    </row>
    <row r="18" spans="1:8" x14ac:dyDescent="0.2">
      <c r="A18" t="s">
        <v>22</v>
      </c>
      <c r="C18" s="3">
        <v>520840</v>
      </c>
      <c r="D18" s="3">
        <f t="shared" si="1"/>
        <v>0</v>
      </c>
      <c r="E18" s="3">
        <v>520840</v>
      </c>
      <c r="F18" s="3">
        <v>520291</v>
      </c>
      <c r="G18" s="3">
        <f t="shared" si="2"/>
        <v>549</v>
      </c>
      <c r="H18" s="3">
        <v>0</v>
      </c>
    </row>
    <row r="19" spans="1:8" x14ac:dyDescent="0.2">
      <c r="A19" t="s">
        <v>23</v>
      </c>
      <c r="C19" s="3">
        <v>12365005</v>
      </c>
      <c r="D19" s="3">
        <f t="shared" si="1"/>
        <v>0</v>
      </c>
      <c r="E19" s="3">
        <v>12365005</v>
      </c>
      <c r="F19" s="3">
        <v>2401858</v>
      </c>
      <c r="G19" s="3">
        <f t="shared" si="2"/>
        <v>0</v>
      </c>
      <c r="H19" s="3">
        <f>9963146+1</f>
        <v>9963147</v>
      </c>
    </row>
    <row r="20" spans="1:8" x14ac:dyDescent="0.2">
      <c r="A20" t="s">
        <v>24</v>
      </c>
      <c r="C20" s="13">
        <f>375556+208666</f>
        <v>584222</v>
      </c>
      <c r="D20" s="3">
        <f t="shared" si="1"/>
        <v>0</v>
      </c>
      <c r="E20" s="13">
        <v>584222</v>
      </c>
      <c r="F20" s="13">
        <v>175147</v>
      </c>
      <c r="G20" s="13">
        <f t="shared" si="2"/>
        <v>0</v>
      </c>
      <c r="H20" s="13">
        <v>409075</v>
      </c>
    </row>
    <row r="21" spans="1:8" ht="15" x14ac:dyDescent="0.35">
      <c r="A21" s="15" t="s">
        <v>47</v>
      </c>
      <c r="C21" s="7">
        <v>357797</v>
      </c>
      <c r="D21" s="7">
        <f t="shared" si="1"/>
        <v>0</v>
      </c>
      <c r="E21" s="7">
        <v>357797</v>
      </c>
      <c r="F21" s="7">
        <v>547305</v>
      </c>
      <c r="G21" s="7">
        <f t="shared" si="2"/>
        <v>-189508</v>
      </c>
      <c r="H21" s="7">
        <v>0</v>
      </c>
    </row>
    <row r="22" spans="1:8" ht="15" x14ac:dyDescent="0.35">
      <c r="A22" s="6" t="s">
        <v>16</v>
      </c>
      <c r="B22" s="6"/>
      <c r="C22" s="8">
        <f t="shared" ref="C22:H22" si="3">SUM(C16:C21)</f>
        <v>76537857</v>
      </c>
      <c r="D22" s="8">
        <f t="shared" si="3"/>
        <v>0</v>
      </c>
      <c r="E22" s="8">
        <f t="shared" si="3"/>
        <v>76537857</v>
      </c>
      <c r="F22" s="8">
        <f>SUM(F16:F21)</f>
        <v>63868853</v>
      </c>
      <c r="G22" s="8">
        <f t="shared" si="3"/>
        <v>1081016</v>
      </c>
      <c r="H22" s="8">
        <f t="shared" si="3"/>
        <v>11587988</v>
      </c>
    </row>
    <row r="24" spans="1:8" ht="18.75" x14ac:dyDescent="0.3">
      <c r="A24" s="2" t="s">
        <v>1</v>
      </c>
      <c r="B24" s="2"/>
    </row>
    <row r="25" spans="1:8" ht="15.75" x14ac:dyDescent="0.25">
      <c r="A25" s="5" t="s">
        <v>2</v>
      </c>
      <c r="B25" s="5"/>
    </row>
    <row r="26" spans="1:8" x14ac:dyDescent="0.2">
      <c r="A26" t="s">
        <v>21</v>
      </c>
      <c r="C26" s="3">
        <v>165908804</v>
      </c>
      <c r="D26" s="3">
        <f t="shared" ref="D26:D40" si="4">E26-C26</f>
        <v>5776737</v>
      </c>
      <c r="E26" s="3">
        <v>171685541</v>
      </c>
      <c r="F26" s="3">
        <v>171685540</v>
      </c>
      <c r="G26" s="3">
        <f>E26-F26-H26</f>
        <v>1</v>
      </c>
      <c r="H26" s="3">
        <v>0</v>
      </c>
    </row>
    <row r="27" spans="1:8" x14ac:dyDescent="0.2">
      <c r="A27" t="s">
        <v>20</v>
      </c>
      <c r="C27" s="3">
        <v>53569517</v>
      </c>
      <c r="D27" s="3">
        <f t="shared" si="4"/>
        <v>11700000</v>
      </c>
      <c r="E27" s="3">
        <v>65269517</v>
      </c>
      <c r="F27" s="3">
        <v>64638344</v>
      </c>
      <c r="G27" s="3">
        <f t="shared" ref="G27:G40" si="5">E27-F27-H27</f>
        <v>462323</v>
      </c>
      <c r="H27" s="3">
        <v>168850</v>
      </c>
    </row>
    <row r="28" spans="1:8" x14ac:dyDescent="0.2">
      <c r="A28" t="s">
        <v>22</v>
      </c>
      <c r="C28" s="3">
        <v>1393471</v>
      </c>
      <c r="D28" s="3">
        <f t="shared" si="4"/>
        <v>0</v>
      </c>
      <c r="E28" s="3">
        <v>1393471</v>
      </c>
      <c r="F28" s="3">
        <v>1342216</v>
      </c>
      <c r="G28" s="3">
        <f t="shared" si="5"/>
        <v>0</v>
      </c>
      <c r="H28" s="3">
        <v>51255</v>
      </c>
    </row>
    <row r="29" spans="1:8" x14ac:dyDescent="0.2">
      <c r="A29" t="s">
        <v>25</v>
      </c>
      <c r="C29" s="3">
        <f>41027+449639</f>
        <v>490666</v>
      </c>
      <c r="D29" s="3">
        <f t="shared" si="4"/>
        <v>0</v>
      </c>
      <c r="E29" s="3">
        <v>490666</v>
      </c>
      <c r="F29" s="3">
        <v>238514</v>
      </c>
      <c r="G29" s="3">
        <f t="shared" si="5"/>
        <v>1</v>
      </c>
      <c r="H29" s="3">
        <v>252151</v>
      </c>
    </row>
    <row r="30" spans="1:8" x14ac:dyDescent="0.2">
      <c r="A30" t="s">
        <v>40</v>
      </c>
      <c r="C30" s="3">
        <v>1480</v>
      </c>
      <c r="D30" s="3">
        <f t="shared" si="4"/>
        <v>0</v>
      </c>
      <c r="E30" s="3">
        <v>1480</v>
      </c>
      <c r="F30" s="3">
        <v>1480</v>
      </c>
      <c r="G30" s="3">
        <f t="shared" si="5"/>
        <v>0</v>
      </c>
      <c r="H30" s="3">
        <v>0</v>
      </c>
    </row>
    <row r="31" spans="1:8" x14ac:dyDescent="0.2">
      <c r="A31" t="s">
        <v>26</v>
      </c>
      <c r="C31" s="3">
        <f>1393743+3246823</f>
        <v>4640566</v>
      </c>
      <c r="D31" s="3">
        <f t="shared" si="4"/>
        <v>0</v>
      </c>
      <c r="E31" s="3">
        <v>4640566</v>
      </c>
      <c r="F31" s="3">
        <v>2819330</v>
      </c>
      <c r="G31" s="3">
        <f t="shared" si="5"/>
        <v>0</v>
      </c>
      <c r="H31" s="3">
        <v>1821236</v>
      </c>
    </row>
    <row r="32" spans="1:8" x14ac:dyDescent="0.2">
      <c r="A32" t="s">
        <v>27</v>
      </c>
      <c r="C32" s="3">
        <v>152279937</v>
      </c>
      <c r="D32" s="3">
        <f t="shared" si="4"/>
        <v>4400000</v>
      </c>
      <c r="E32" s="3">
        <v>156679937</v>
      </c>
      <c r="F32" s="3">
        <v>152040409</v>
      </c>
      <c r="G32" s="3">
        <f t="shared" si="5"/>
        <v>239528</v>
      </c>
      <c r="H32" s="3">
        <v>4400000</v>
      </c>
    </row>
    <row r="33" spans="1:8" x14ac:dyDescent="0.2">
      <c r="A33" t="s">
        <v>28</v>
      </c>
      <c r="C33" s="3">
        <v>146972169</v>
      </c>
      <c r="D33" s="3">
        <f t="shared" si="4"/>
        <v>-3153300</v>
      </c>
      <c r="E33" s="3">
        <v>143818869</v>
      </c>
      <c r="F33" s="3">
        <v>143699279</v>
      </c>
      <c r="G33" s="3">
        <f t="shared" si="5"/>
        <v>119590</v>
      </c>
      <c r="H33" s="3">
        <v>0</v>
      </c>
    </row>
    <row r="34" spans="1:8" x14ac:dyDescent="0.2">
      <c r="A34" t="s">
        <v>29</v>
      </c>
      <c r="C34" s="3">
        <v>1500000</v>
      </c>
      <c r="D34" s="3">
        <f t="shared" si="4"/>
        <v>0</v>
      </c>
      <c r="E34" s="3">
        <v>1500000</v>
      </c>
      <c r="F34" s="3">
        <v>1500000</v>
      </c>
      <c r="G34" s="3">
        <f t="shared" si="5"/>
        <v>0</v>
      </c>
      <c r="H34" s="3">
        <v>0</v>
      </c>
    </row>
    <row r="35" spans="1:8" x14ac:dyDescent="0.2">
      <c r="A35" t="s">
        <v>41</v>
      </c>
      <c r="C35" s="3">
        <v>32935449</v>
      </c>
      <c r="D35" s="3">
        <f t="shared" si="4"/>
        <v>2153300</v>
      </c>
      <c r="E35" s="3">
        <v>35088749</v>
      </c>
      <c r="F35" s="3">
        <v>35088726</v>
      </c>
      <c r="G35" s="3">
        <f t="shared" si="5"/>
        <v>23</v>
      </c>
      <c r="H35" s="3">
        <v>0</v>
      </c>
    </row>
    <row r="36" spans="1:8" x14ac:dyDescent="0.2">
      <c r="A36" t="s">
        <v>42</v>
      </c>
      <c r="C36" s="3">
        <v>576361</v>
      </c>
      <c r="D36" s="3">
        <f t="shared" si="4"/>
        <v>0</v>
      </c>
      <c r="E36" s="3">
        <v>576361</v>
      </c>
      <c r="F36" s="3">
        <v>569819</v>
      </c>
      <c r="G36" s="3">
        <f t="shared" si="5"/>
        <v>6542</v>
      </c>
      <c r="H36" s="3">
        <v>0</v>
      </c>
    </row>
    <row r="37" spans="1:8" x14ac:dyDescent="0.2">
      <c r="A37" t="s">
        <v>46</v>
      </c>
      <c r="C37" s="3">
        <f>7909578+19700000</f>
        <v>27609578</v>
      </c>
      <c r="D37" s="3">
        <f t="shared" si="4"/>
        <v>0</v>
      </c>
      <c r="E37" s="3">
        <v>27609578</v>
      </c>
      <c r="F37" s="3">
        <v>15921964</v>
      </c>
      <c r="G37" s="3">
        <f t="shared" si="5"/>
        <v>1</v>
      </c>
      <c r="H37" s="3">
        <v>11687613</v>
      </c>
    </row>
    <row r="38" spans="1:8" x14ac:dyDescent="0.2">
      <c r="A38" t="s">
        <v>50</v>
      </c>
      <c r="C38" s="3">
        <v>3272322</v>
      </c>
      <c r="D38" s="3">
        <f t="shared" si="4"/>
        <v>0</v>
      </c>
      <c r="E38" s="3">
        <v>3272322</v>
      </c>
      <c r="F38" s="3">
        <v>3272322</v>
      </c>
      <c r="G38" s="3">
        <f t="shared" si="5"/>
        <v>0</v>
      </c>
      <c r="H38" s="3">
        <v>0</v>
      </c>
    </row>
    <row r="39" spans="1:8" x14ac:dyDescent="0.2">
      <c r="A39" t="s">
        <v>30</v>
      </c>
      <c r="C39" s="13">
        <v>871792</v>
      </c>
      <c r="D39" s="3">
        <f t="shared" si="4"/>
        <v>0</v>
      </c>
      <c r="E39" s="13">
        <v>871792</v>
      </c>
      <c r="F39" s="13">
        <v>0</v>
      </c>
      <c r="G39" s="13">
        <f t="shared" si="5"/>
        <v>0</v>
      </c>
      <c r="H39" s="13">
        <v>871792</v>
      </c>
    </row>
    <row r="40" spans="1:8" ht="15" x14ac:dyDescent="0.35">
      <c r="A40" s="15" t="s">
        <v>47</v>
      </c>
      <c r="C40" s="7">
        <v>2015215</v>
      </c>
      <c r="D40" s="7">
        <f t="shared" si="4"/>
        <v>0</v>
      </c>
      <c r="E40" s="7">
        <v>2015215</v>
      </c>
      <c r="F40" s="7">
        <v>-424648</v>
      </c>
      <c r="G40" s="7">
        <f t="shared" si="5"/>
        <v>2439863</v>
      </c>
      <c r="H40" s="7">
        <v>0</v>
      </c>
    </row>
    <row r="41" spans="1:8" ht="15" x14ac:dyDescent="0.35">
      <c r="A41" s="6" t="s">
        <v>17</v>
      </c>
      <c r="B41" s="6"/>
      <c r="C41" s="8">
        <f t="shared" ref="C41:H41" si="6">SUM(C26:C40)</f>
        <v>594037327</v>
      </c>
      <c r="D41" s="8">
        <f t="shared" si="6"/>
        <v>20876737</v>
      </c>
      <c r="E41" s="8">
        <f t="shared" si="6"/>
        <v>614914064</v>
      </c>
      <c r="F41" s="8">
        <f t="shared" si="6"/>
        <v>592393295</v>
      </c>
      <c r="G41" s="8">
        <f t="shared" si="6"/>
        <v>3267872</v>
      </c>
      <c r="H41" s="8">
        <f t="shared" si="6"/>
        <v>19252897</v>
      </c>
    </row>
    <row r="43" spans="1:8" ht="18.75" x14ac:dyDescent="0.3">
      <c r="A43" s="2" t="s">
        <v>12</v>
      </c>
      <c r="B43" s="2"/>
    </row>
    <row r="44" spans="1:8" x14ac:dyDescent="0.2">
      <c r="A44" t="s">
        <v>31</v>
      </c>
      <c r="C44" s="3">
        <v>476884116</v>
      </c>
      <c r="D44" s="3">
        <f t="shared" ref="D44:D53" si="7">E44-C44</f>
        <v>0</v>
      </c>
      <c r="E44" s="3">
        <v>476884116</v>
      </c>
      <c r="F44" s="3">
        <v>460022123</v>
      </c>
      <c r="G44" s="3">
        <f t="shared" ref="G44:G50" si="8">E44-F44-H44</f>
        <v>16861993</v>
      </c>
      <c r="H44" s="3">
        <v>0</v>
      </c>
    </row>
    <row r="45" spans="1:8" x14ac:dyDescent="0.2">
      <c r="A45" t="s">
        <v>32</v>
      </c>
      <c r="C45" s="3">
        <f>2684967+2661897</f>
        <v>5346864</v>
      </c>
      <c r="D45" s="3">
        <f t="shared" si="7"/>
        <v>-2876737</v>
      </c>
      <c r="E45" s="3">
        <v>2470127</v>
      </c>
      <c r="F45" s="3">
        <v>0</v>
      </c>
      <c r="G45" s="3">
        <f t="shared" si="8"/>
        <v>0</v>
      </c>
      <c r="H45" s="3">
        <v>2470127</v>
      </c>
    </row>
    <row r="46" spans="1:8" x14ac:dyDescent="0.2">
      <c r="A46" t="s">
        <v>33</v>
      </c>
      <c r="C46" s="3">
        <v>7344481</v>
      </c>
      <c r="D46" s="3">
        <f t="shared" si="7"/>
        <v>0</v>
      </c>
      <c r="E46" s="3">
        <v>7344481</v>
      </c>
      <c r="F46" s="3">
        <v>5521126</v>
      </c>
      <c r="G46" s="3">
        <f t="shared" si="8"/>
        <v>1823355</v>
      </c>
      <c r="H46" s="3">
        <v>0</v>
      </c>
    </row>
    <row r="47" spans="1:8" x14ac:dyDescent="0.2">
      <c r="A47" t="s">
        <v>34</v>
      </c>
      <c r="C47" s="3">
        <v>248862</v>
      </c>
      <c r="D47" s="3">
        <f t="shared" si="7"/>
        <v>7084</v>
      </c>
      <c r="E47" s="3">
        <v>255946</v>
      </c>
      <c r="F47" s="3">
        <v>255946</v>
      </c>
      <c r="G47" s="3">
        <f t="shared" si="8"/>
        <v>0</v>
      </c>
      <c r="H47" s="3">
        <v>0</v>
      </c>
    </row>
    <row r="48" spans="1:8" x14ac:dyDescent="0.2">
      <c r="A48" t="s">
        <v>35</v>
      </c>
      <c r="C48" s="3">
        <v>130144053</v>
      </c>
      <c r="D48" s="3">
        <f t="shared" si="7"/>
        <v>0</v>
      </c>
      <c r="E48" s="3">
        <v>130144053</v>
      </c>
      <c r="F48" s="3">
        <v>130144053</v>
      </c>
      <c r="G48" s="3">
        <f t="shared" si="8"/>
        <v>0</v>
      </c>
      <c r="H48" s="3">
        <v>0</v>
      </c>
    </row>
    <row r="49" spans="1:8" x14ac:dyDescent="0.2">
      <c r="A49" t="s">
        <v>36</v>
      </c>
      <c r="C49" s="3">
        <v>292000</v>
      </c>
      <c r="D49" s="3">
        <f t="shared" si="7"/>
        <v>-15000</v>
      </c>
      <c r="E49" s="3">
        <v>277000</v>
      </c>
      <c r="F49" s="3">
        <v>264721</v>
      </c>
      <c r="G49" s="3">
        <f t="shared" si="8"/>
        <v>12279</v>
      </c>
      <c r="H49" s="3">
        <v>0</v>
      </c>
    </row>
    <row r="50" spans="1:8" x14ac:dyDescent="0.2">
      <c r="A50" t="s">
        <v>37</v>
      </c>
      <c r="C50" s="3">
        <v>16405141</v>
      </c>
      <c r="D50" s="3">
        <f t="shared" si="7"/>
        <v>-652084</v>
      </c>
      <c r="E50" s="3">
        <v>15753057</v>
      </c>
      <c r="F50" s="3">
        <v>15647684</v>
      </c>
      <c r="G50" s="3">
        <f t="shared" si="8"/>
        <v>105373</v>
      </c>
      <c r="H50" s="3">
        <v>0</v>
      </c>
    </row>
    <row r="51" spans="1:8" x14ac:dyDescent="0.2">
      <c r="A51" t="s">
        <v>38</v>
      </c>
      <c r="C51" s="13">
        <v>41727011</v>
      </c>
      <c r="D51" s="3">
        <f t="shared" si="7"/>
        <v>3060000</v>
      </c>
      <c r="E51" s="13">
        <v>44787011</v>
      </c>
      <c r="F51" s="13">
        <v>44606243</v>
      </c>
      <c r="G51" s="3">
        <f>E51-F51-H51</f>
        <v>180768</v>
      </c>
      <c r="H51" s="13">
        <v>0</v>
      </c>
    </row>
    <row r="52" spans="1:8" x14ac:dyDescent="0.2">
      <c r="A52" s="15" t="s">
        <v>48</v>
      </c>
      <c r="C52" s="13">
        <f>1876668+2906</f>
        <v>1879574</v>
      </c>
      <c r="D52" s="3">
        <f t="shared" si="7"/>
        <v>0</v>
      </c>
      <c r="E52" s="13">
        <v>1879574</v>
      </c>
      <c r="F52" s="13">
        <v>1182574</v>
      </c>
      <c r="G52" s="3">
        <f>E52-F52-H52</f>
        <v>697000</v>
      </c>
      <c r="H52" s="13">
        <v>0</v>
      </c>
    </row>
    <row r="53" spans="1:8" ht="15" x14ac:dyDescent="0.35">
      <c r="A53" t="s">
        <v>39</v>
      </c>
      <c r="C53" s="7">
        <v>139987</v>
      </c>
      <c r="D53" s="7">
        <f t="shared" si="7"/>
        <v>2102083</v>
      </c>
      <c r="E53" s="7">
        <f>1314568+927502</f>
        <v>2242070</v>
      </c>
      <c r="F53" s="7">
        <f>1314568+927502</f>
        <v>2242070</v>
      </c>
      <c r="G53" s="7">
        <f>E53-F53-H53</f>
        <v>0</v>
      </c>
      <c r="H53" s="7">
        <v>0</v>
      </c>
    </row>
    <row r="54" spans="1:8" ht="15" x14ac:dyDescent="0.35">
      <c r="A54" s="6" t="s">
        <v>18</v>
      </c>
      <c r="B54" s="6"/>
      <c r="C54" s="8">
        <f t="shared" ref="C54:H54" si="9">SUM(C44:C53)</f>
        <v>680412089</v>
      </c>
      <c r="D54" s="8">
        <f t="shared" si="9"/>
        <v>1625346</v>
      </c>
      <c r="E54" s="8">
        <f t="shared" si="9"/>
        <v>682037435</v>
      </c>
      <c r="F54" s="8">
        <f>SUM(F44:F53)</f>
        <v>659886540</v>
      </c>
      <c r="G54" s="8">
        <f t="shared" si="9"/>
        <v>19680768</v>
      </c>
      <c r="H54" s="8">
        <f t="shared" si="9"/>
        <v>2470127</v>
      </c>
    </row>
    <row r="55" spans="1:8" ht="15" x14ac:dyDescent="0.35">
      <c r="A55" s="6" t="s">
        <v>19</v>
      </c>
      <c r="B55" s="6"/>
      <c r="C55" s="9">
        <f t="shared" ref="C55:H55" si="10">C12+C22+C41+C54</f>
        <v>1358903655</v>
      </c>
      <c r="D55" s="9">
        <f t="shared" si="10"/>
        <v>22502083</v>
      </c>
      <c r="E55" s="9">
        <f t="shared" si="10"/>
        <v>1381405738</v>
      </c>
      <c r="F55" s="9">
        <f t="shared" si="10"/>
        <v>1322668691</v>
      </c>
      <c r="G55" s="9">
        <f t="shared" si="10"/>
        <v>25426035</v>
      </c>
      <c r="H55" s="9">
        <f t="shared" si="10"/>
        <v>33311012</v>
      </c>
    </row>
    <row r="56" spans="1:8" ht="3.95" customHeight="1" x14ac:dyDescent="0.35"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</sheetData>
  <mergeCells count="1">
    <mergeCell ref="G5:H5"/>
  </mergeCells>
  <phoneticPr fontId="9" type="noConversion"/>
  <pageMargins left="0.5" right="0.5" top="0.65" bottom="0.5" header="0.45" footer="0.35"/>
  <pageSetup scale="72" firstPageNumber="37" orientation="portrait" useFirstPageNumber="1" r:id="rId1"/>
  <headerFooter alignWithMargins="0">
    <oddHeader>&amp;R&amp;"Times New Roman,Bold"&amp;16&amp;USCHEDULE C-3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 C-3</vt:lpstr>
      <vt:lpstr>'Sched C-3'!Print_Area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JWilson</cp:lastModifiedBy>
  <cp:lastPrinted>2015-09-24T12:41:03Z</cp:lastPrinted>
  <dcterms:created xsi:type="dcterms:W3CDTF">2003-08-15T11:56:04Z</dcterms:created>
  <dcterms:modified xsi:type="dcterms:W3CDTF">2015-10-01T16:46:48Z</dcterms:modified>
</cp:coreProperties>
</file>