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725" activeTab="0"/>
  </bookViews>
  <sheets>
    <sheet name="EX-G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s">#N/A</definedName>
    <definedName name="_Regression_Int" localSheetId="0" hidden="1">1</definedName>
    <definedName name="CASH">#N/A</definedName>
    <definedName name="EXGJAN" localSheetId="0">'EX-G '!$A$1:$Q$56</definedName>
    <definedName name="EXGJAN">#REF!</definedName>
    <definedName name="NvsASD">"V2004-06-30"</definedName>
    <definedName name="NvsAutoDrillOk">"VN"</definedName>
    <definedName name="NvsElapsedTime">0.00234953703329666</definedName>
    <definedName name="NvsEndTime">38287.3744328704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"VSTATE"</definedName>
    <definedName name="NvsPanelEffdt">"V1901-01-01"</definedName>
    <definedName name="NvsPanelSetid">"VSTATE"</definedName>
    <definedName name="NvsReqBU">"VSTATE"</definedName>
    <definedName name="NvsReqBUOnly">"VY"</definedName>
    <definedName name="NvsTransLed">"VN"</definedName>
    <definedName name="NvsTreeASD">"V1900-01-01"</definedName>
    <definedName name="NvsValTbl.ACCOUNT">"GL_ACCOUNT_TBL"</definedName>
    <definedName name="_xlnm.Print_Area" localSheetId="0">'EX-G '!$A$1:$O$67</definedName>
    <definedName name="Print_Area_MI" localSheetId="0">'EX-G '!$A$1:$O$38</definedName>
    <definedName name="Print_Area_MI">#REF!</definedName>
  </definedNames>
  <calcPr fullCalcOnLoad="1" fullPrecision="0"/>
</workbook>
</file>

<file path=xl/sharedStrings.xml><?xml version="1.0" encoding="utf-8"?>
<sst xmlns="http://schemas.openxmlformats.org/spreadsheetml/2006/main" count="112" uniqueCount="71">
  <si>
    <t>ENTERPRISE FUNDS</t>
  </si>
  <si>
    <t>EXHIBIT G</t>
  </si>
  <si>
    <t>BALANCE SHEET</t>
  </si>
  <si>
    <t>ASSETS</t>
  </si>
  <si>
    <t>TOTAL</t>
  </si>
  <si>
    <t>CASH AND</t>
  </si>
  <si>
    <t>LIABILITIES,</t>
  </si>
  <si>
    <t>ACCOUNTS</t>
  </si>
  <si>
    <t>DUE FROM</t>
  </si>
  <si>
    <t>INVESTMENTS</t>
  </si>
  <si>
    <t>RESERVE</t>
  </si>
  <si>
    <t>RESERVES,</t>
  </si>
  <si>
    <t>SHORT TERM</t>
  </si>
  <si>
    <t>AND LOANS</t>
  </si>
  <si>
    <t>OTHER</t>
  </si>
  <si>
    <t>WITH THE</t>
  </si>
  <si>
    <t>FOR</t>
  </si>
  <si>
    <t>APPROPRIATIONS</t>
  </si>
  <si>
    <t>FUND</t>
  </si>
  <si>
    <t>RECEIVABLE</t>
  </si>
  <si>
    <t>FUNDS</t>
  </si>
  <si>
    <t>TRUSTEE</t>
  </si>
  <si>
    <t>RECEIVABLES</t>
  </si>
  <si>
    <t>CONTINUED</t>
  </si>
  <si>
    <t>CAPITAL</t>
  </si>
  <si>
    <t>BALANCES</t>
  </si>
  <si>
    <t>FUND BALANCES</t>
  </si>
  <si>
    <t>Teacher Incentive Loans</t>
  </si>
  <si>
    <t>Health Center Hospital</t>
  </si>
  <si>
    <t>Vocational Education Extension</t>
  </si>
  <si>
    <t>Connecticut Innovations Incorporated</t>
  </si>
  <si>
    <t>Auto Emissions Inspection</t>
  </si>
  <si>
    <t>Academic Scholarship Loans</t>
  </si>
  <si>
    <t>Substance Abuse Revolving Loans</t>
  </si>
  <si>
    <t>Bradley International Airport Operations</t>
  </si>
  <si>
    <t>Community Residential Facility Loans</t>
  </si>
  <si>
    <t>Various</t>
  </si>
  <si>
    <t>Clean Water</t>
  </si>
  <si>
    <t>Totals</t>
  </si>
  <si>
    <t>SCHEDULE G-1</t>
  </si>
  <si>
    <t>STATEMENT OF CASH RECEIPTS AND DISBURSEMENTS</t>
  </si>
  <si>
    <t>TRANSFERS</t>
  </si>
  <si>
    <t>DISBURSEMENTS</t>
  </si>
  <si>
    <t>INTERFUND</t>
  </si>
  <si>
    <t>FROM</t>
  </si>
  <si>
    <t>AND</t>
  </si>
  <si>
    <t>RECEIPTS</t>
  </si>
  <si>
    <t>TOTALS</t>
  </si>
  <si>
    <t>CAPITAL OUTLAY</t>
  </si>
  <si>
    <t>TO</t>
  </si>
  <si>
    <t>Local Bridge Revolving - Revenue Financed</t>
  </si>
  <si>
    <t>Local Bridge Revolving - Bond Financed</t>
  </si>
  <si>
    <t xml:space="preserve">TOTAL </t>
  </si>
  <si>
    <t>Bradley International Parking Operations</t>
  </si>
  <si>
    <t>Drinking Water</t>
  </si>
  <si>
    <t>Stadium Facility Enterprise Fund</t>
  </si>
  <si>
    <t>Rate Reduction Bonds</t>
  </si>
  <si>
    <t>SALE</t>
  </si>
  <si>
    <t>OF</t>
  </si>
  <si>
    <t>BONDS</t>
  </si>
  <si>
    <t>FIXED CHARGES,</t>
  </si>
  <si>
    <t>LIABILITIES, RESERVES, CAPITAL, AND FUND BALANCES</t>
  </si>
  <si>
    <t>CAPITAL, AND</t>
  </si>
  <si>
    <t>Bradley General Revenue Bonds</t>
  </si>
  <si>
    <t>RECEIPTS AND TRANSFERS</t>
  </si>
  <si>
    <t>JUNE 30, 2013</t>
  </si>
  <si>
    <t>General Aviation Airport</t>
  </si>
  <si>
    <t>Connecticut Airport Authority</t>
  </si>
  <si>
    <t>JULY 1, 2012</t>
  </si>
  <si>
    <t>FISCAL YEAR ENDED JUNE 30, 2013</t>
  </si>
  <si>
    <t>CURRENT EXPENSES,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</si>
</sst>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_(&quot;$&quot;* #,##0.0_);_(&quot;$&quot;* \(#,##0.0\);_(&quot;$&quot;* &quot;-&quot;_);_(@_)"/>
    <numFmt numFmtId="167" formatCode="_(&quot;$&quot;* #,##0.00_);_(&quot;$&quot;* \(#,##0.00\);_(&quot;$&quot;* &quot;-&quot;_);_(@_)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[$-409]mmmm\ d\,\ yyyy;@"/>
    <numFmt numFmtId="172" formatCode="[$-409]m/d/yy\ h:mm\ AM/PM;@"/>
  </numFmts>
  <fonts count="57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doubleAccounting"/>
      <sz val="10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sz val="12"/>
      <name val="Helv"/>
      <family val="0"/>
    </font>
    <font>
      <u val="singleAccounting"/>
      <sz val="10"/>
      <name val="Helv"/>
      <family val="0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8"/>
      <name val="Helv"/>
      <family val="0"/>
    </font>
    <font>
      <u val="doubleAccounting"/>
      <sz val="12"/>
      <name val="Times New Roman"/>
      <family val="1"/>
    </font>
    <font>
      <b/>
      <u val="doubleAccounting"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164" fontId="1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Continuous"/>
    </xf>
    <xf numFmtId="164" fontId="0" fillId="0" borderId="0" xfId="0" applyAlignment="1">
      <alignment horizontal="centerContinuous"/>
    </xf>
    <xf numFmtId="42" fontId="9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0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42" fontId="10" fillId="0" borderId="0" xfId="0" applyNumberFormat="1" applyFont="1" applyBorder="1" applyAlignment="1">
      <alignment/>
    </xf>
    <xf numFmtId="42" fontId="8" fillId="0" borderId="0" xfId="0" applyNumberFormat="1" applyFont="1" applyBorder="1" applyAlignment="1">
      <alignment/>
    </xf>
    <xf numFmtId="164" fontId="12" fillId="0" borderId="0" xfId="0" applyFont="1" applyAlignment="1" applyProtection="1">
      <alignment horizontal="left"/>
      <protection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" fillId="0" borderId="0" xfId="0" applyFont="1" applyAlignment="1" applyProtection="1" quotePrefix="1">
      <alignment horizontal="center"/>
      <protection/>
    </xf>
    <xf numFmtId="49" fontId="13" fillId="0" borderId="0" xfId="0" applyNumberFormat="1" applyFont="1" applyAlignment="1" quotePrefix="1">
      <alignment horizontal="left"/>
    </xf>
    <xf numFmtId="164" fontId="12" fillId="0" borderId="0" xfId="0" applyFont="1" applyAlignment="1" applyProtection="1">
      <alignment horizontal="left"/>
      <protection/>
    </xf>
    <xf numFmtId="164" fontId="13" fillId="0" borderId="0" xfId="0" applyFont="1" applyAlignment="1" applyProtection="1">
      <alignment horizontal="left"/>
      <protection/>
    </xf>
    <xf numFmtId="164" fontId="13" fillId="0" borderId="0" xfId="0" applyFont="1" applyAlignment="1" quotePrefix="1">
      <alignment horizontal="left"/>
    </xf>
    <xf numFmtId="164" fontId="14" fillId="0" borderId="0" xfId="0" applyFont="1" applyAlignment="1">
      <alignment/>
    </xf>
    <xf numFmtId="49" fontId="1" fillId="0" borderId="0" xfId="0" applyNumberFormat="1" applyFont="1" applyAlignment="1" applyProtection="1" quotePrefix="1">
      <alignment horizontal="center"/>
      <protection/>
    </xf>
    <xf numFmtId="164" fontId="14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42" fontId="14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41" fontId="14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 quotePrefix="1">
      <alignment horizontal="center"/>
      <protection/>
    </xf>
    <xf numFmtId="41" fontId="15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center"/>
      <protection/>
    </xf>
    <xf numFmtId="42" fontId="14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164" fontId="14" fillId="0" borderId="0" xfId="0" applyFont="1" applyAlignment="1" applyProtection="1" quotePrefix="1">
      <alignment horizontal="left"/>
      <protection/>
    </xf>
    <xf numFmtId="41" fontId="15" fillId="0" borderId="0" xfId="0" applyNumberFormat="1" applyFont="1" applyAlignment="1">
      <alignment/>
    </xf>
    <xf numFmtId="41" fontId="16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41" fontId="18" fillId="0" borderId="0" xfId="0" applyNumberFormat="1" applyFont="1" applyAlignment="1">
      <alignment/>
    </xf>
    <xf numFmtId="41" fontId="16" fillId="0" borderId="0" xfId="0" applyNumberFormat="1" applyFont="1" applyAlignment="1" applyProtection="1">
      <alignment/>
      <protection/>
    </xf>
    <xf numFmtId="164" fontId="20" fillId="0" borderId="0" xfId="0" applyFont="1" applyAlignment="1" applyProtection="1" quotePrefix="1">
      <alignment horizontal="right"/>
      <protection/>
    </xf>
    <xf numFmtId="41" fontId="10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2" fontId="14" fillId="0" borderId="0" xfId="0" applyNumberFormat="1" applyFont="1" applyAlignment="1" applyProtection="1">
      <alignment/>
      <protection/>
    </xf>
    <xf numFmtId="169" fontId="14" fillId="0" borderId="0" xfId="42" applyNumberFormat="1" applyFont="1" applyAlignment="1" applyProtection="1">
      <alignment/>
      <protection/>
    </xf>
    <xf numFmtId="43" fontId="0" fillId="0" borderId="0" xfId="42" applyFont="1" applyAlignment="1">
      <alignment/>
    </xf>
    <xf numFmtId="42" fontId="22" fillId="0" borderId="0" xfId="0" applyNumberFormat="1" applyFont="1" applyBorder="1" applyAlignment="1">
      <alignment/>
    </xf>
    <xf numFmtId="42" fontId="23" fillId="0" borderId="0" xfId="0" applyNumberFormat="1" applyFont="1" applyBorder="1" applyAlignment="1">
      <alignment/>
    </xf>
    <xf numFmtId="42" fontId="22" fillId="0" borderId="0" xfId="0" applyNumberFormat="1" applyFont="1" applyBorder="1" applyAlignment="1" applyProtection="1">
      <alignment/>
      <protection/>
    </xf>
    <xf numFmtId="42" fontId="23" fillId="0" borderId="0" xfId="0" applyNumberFormat="1" applyFont="1" applyBorder="1" applyAlignment="1" applyProtection="1">
      <alignment/>
      <protection/>
    </xf>
    <xf numFmtId="164" fontId="13" fillId="0" borderId="0" xfId="0" applyFont="1" applyAlignment="1">
      <alignment horizontal="center"/>
    </xf>
    <xf numFmtId="164" fontId="20" fillId="0" borderId="0" xfId="0" applyFont="1" applyAlignment="1" applyProtection="1">
      <alignment horizontal="center"/>
      <protection/>
    </xf>
    <xf numFmtId="169" fontId="15" fillId="0" borderId="0" xfId="42" applyNumberFormat="1" applyFont="1" applyAlignment="1" applyProtection="1">
      <alignment/>
      <protection/>
    </xf>
    <xf numFmtId="43" fontId="4" fillId="0" borderId="0" xfId="42" applyFont="1" applyAlignment="1">
      <alignment/>
    </xf>
    <xf numFmtId="172" fontId="14" fillId="0" borderId="0" xfId="0" applyNumberFormat="1" applyFont="1" applyAlignment="1">
      <alignment/>
    </xf>
    <xf numFmtId="41" fontId="14" fillId="0" borderId="0" xfId="0" applyNumberFormat="1" applyFont="1" applyFill="1" applyAlignment="1" applyProtection="1">
      <alignment/>
      <protection/>
    </xf>
    <xf numFmtId="164" fontId="13" fillId="0" borderId="0" xfId="0" applyFont="1" applyBorder="1" applyAlignment="1" quotePrefix="1">
      <alignment horizontal="center"/>
    </xf>
    <xf numFmtId="164" fontId="13" fillId="0" borderId="0" xfId="0" applyFont="1" applyAlignment="1">
      <alignment horizontal="center"/>
    </xf>
    <xf numFmtId="164" fontId="19" fillId="0" borderId="0" xfId="0" applyFont="1" applyAlignment="1" quotePrefix="1">
      <alignment horizontal="center"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9annrpt\Trial%20Balances\Enterpri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s\Enterpris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AD\LEGAL\Reconcile\TfrAna13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ing%20Docs\13CW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ing%20Docs\13DW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3annrpt\Trial%20Balances\Enterpr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GLR317_1_4405202"/>
    </sheetNames>
    <sheetDataSet>
      <sheetData sheetId="0">
        <row r="15">
          <cell r="W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GLR317_1_4405202"/>
      <sheetName val="Sheet1"/>
    </sheetNames>
    <sheetDataSet>
      <sheetData sheetId="0">
        <row r="8">
          <cell r="V8">
            <v>9213.13</v>
          </cell>
          <cell r="W8">
            <v>0</v>
          </cell>
          <cell r="Y8">
            <v>0</v>
          </cell>
        </row>
        <row r="9">
          <cell r="V9">
            <v>285288573.03</v>
          </cell>
          <cell r="W9">
            <v>292600007.16</v>
          </cell>
          <cell r="Y9">
            <v>0</v>
          </cell>
        </row>
        <row r="10">
          <cell r="V10">
            <v>3246680.56</v>
          </cell>
          <cell r="W10">
            <v>3593990.28</v>
          </cell>
          <cell r="Y10">
            <v>0</v>
          </cell>
        </row>
        <row r="11">
          <cell r="V11">
            <v>10053280.87</v>
          </cell>
          <cell r="W11">
            <v>9932745.63</v>
          </cell>
          <cell r="Y11">
            <v>0</v>
          </cell>
        </row>
        <row r="12">
          <cell r="V12">
            <v>1681411.78</v>
          </cell>
          <cell r="W12">
            <v>5136805.35</v>
          </cell>
          <cell r="Y12">
            <v>0</v>
          </cell>
        </row>
        <row r="13">
          <cell r="V13">
            <v>0</v>
          </cell>
          <cell r="W13">
            <v>0</v>
          </cell>
          <cell r="Y13">
            <v>0</v>
          </cell>
        </row>
        <row r="14">
          <cell r="V14">
            <v>0</v>
          </cell>
          <cell r="W14">
            <v>0</v>
          </cell>
          <cell r="Y14">
            <v>0</v>
          </cell>
        </row>
        <row r="15">
          <cell r="Y15">
            <v>0</v>
          </cell>
        </row>
        <row r="16">
          <cell r="N16">
            <v>3351.03</v>
          </cell>
          <cell r="V16">
            <v>40457479.19</v>
          </cell>
          <cell r="W16">
            <v>43678483.07</v>
          </cell>
          <cell r="Y16">
            <v>0</v>
          </cell>
        </row>
        <row r="17">
          <cell r="V17">
            <v>8338.29</v>
          </cell>
          <cell r="W17">
            <v>194570.5</v>
          </cell>
          <cell r="Y17">
            <v>0</v>
          </cell>
        </row>
        <row r="18">
          <cell r="V18">
            <v>2767.34</v>
          </cell>
          <cell r="W18">
            <v>0</v>
          </cell>
          <cell r="Y18">
            <v>0</v>
          </cell>
        </row>
        <row r="19">
          <cell r="Y19">
            <v>0</v>
          </cell>
        </row>
        <row r="20">
          <cell r="V20">
            <v>2049626.55</v>
          </cell>
          <cell r="W20">
            <v>286900</v>
          </cell>
          <cell r="Y20">
            <v>0</v>
          </cell>
        </row>
        <row r="21">
          <cell r="Y21">
            <v>0</v>
          </cell>
        </row>
        <row r="22">
          <cell r="Y22">
            <v>151503640</v>
          </cell>
        </row>
        <row r="23">
          <cell r="Y23">
            <v>0</v>
          </cell>
        </row>
        <row r="24">
          <cell r="W24">
            <v>6048135.04</v>
          </cell>
          <cell r="Y24">
            <v>0</v>
          </cell>
        </row>
        <row r="25">
          <cell r="N25">
            <v>73.29</v>
          </cell>
          <cell r="V25">
            <v>142072.27</v>
          </cell>
          <cell r="W25">
            <v>220670.43</v>
          </cell>
          <cell r="Y25">
            <v>0</v>
          </cell>
        </row>
        <row r="27">
          <cell r="N27">
            <v>0</v>
          </cell>
          <cell r="V27">
            <v>0</v>
          </cell>
          <cell r="W27">
            <v>0</v>
          </cell>
        </row>
        <row r="28">
          <cell r="N28">
            <v>0</v>
          </cell>
          <cell r="V28">
            <v>1063214</v>
          </cell>
          <cell r="W28">
            <v>1261492.47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ND TABLE"/>
      <sheetName val="GROUP TABLE"/>
      <sheetName val="DATA"/>
    </sheetNames>
    <sheetDataSet>
      <sheetData sheetId="0">
        <row r="39">
          <cell r="I39">
            <v>3500000</v>
          </cell>
        </row>
        <row r="40">
          <cell r="I40">
            <v>6500000</v>
          </cell>
        </row>
        <row r="41">
          <cell r="H41">
            <v>-112.25</v>
          </cell>
          <cell r="I41">
            <v>4293.92</v>
          </cell>
        </row>
        <row r="46">
          <cell r="I46">
            <v>78.27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-From Trustee"/>
      <sheetName val="CWFWKST"/>
      <sheetName val="Sheet1"/>
    </sheetNames>
    <sheetDataSet>
      <sheetData sheetId="1">
        <row r="15">
          <cell r="I15">
            <v>56021600.06</v>
          </cell>
        </row>
        <row r="21">
          <cell r="I21">
            <v>0</v>
          </cell>
        </row>
        <row r="27">
          <cell r="I27">
            <v>163819220.29</v>
          </cell>
        </row>
        <row r="28">
          <cell r="E28">
            <v>1503640</v>
          </cell>
        </row>
        <row r="29">
          <cell r="I29">
            <v>41165012.43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-From Trustee"/>
      <sheetName val="DWFWKST"/>
    </sheetNames>
    <sheetDataSet>
      <sheetData sheetId="1">
        <row r="11">
          <cell r="H11">
            <v>4154261.7</v>
          </cell>
        </row>
        <row r="12">
          <cell r="H12">
            <v>0</v>
          </cell>
        </row>
        <row r="13">
          <cell r="H13">
            <v>0</v>
          </cell>
        </row>
        <row r="22">
          <cell r="H22">
            <v>4098197.76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TGLR317_1_4405202"/>
    </sheetNames>
    <sheetDataSet>
      <sheetData sheetId="0">
        <row r="19">
          <cell r="V19">
            <v>0</v>
          </cell>
          <cell r="W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0"/>
  <sheetViews>
    <sheetView showGridLines="0" tabSelected="1" zoomScalePageLayoutView="0" workbookViewId="0" topLeftCell="A1">
      <selection activeCell="A68" sqref="A68:A69"/>
    </sheetView>
  </sheetViews>
  <sheetFormatPr defaultColWidth="15.7109375" defaultRowHeight="12.75"/>
  <cols>
    <col min="1" max="1" width="7.7109375" style="0" customWidth="1"/>
    <col min="2" max="2" width="40.421875" style="0" customWidth="1"/>
    <col min="3" max="3" width="15.140625" style="0" customWidth="1"/>
    <col min="4" max="4" width="16.421875" style="0" customWidth="1"/>
    <col min="5" max="5" width="14.8515625" style="0" customWidth="1"/>
    <col min="6" max="6" width="16.421875" style="0" customWidth="1"/>
    <col min="7" max="7" width="0.13671875" style="0" hidden="1" customWidth="1"/>
    <col min="8" max="8" width="17.140625" style="0" customWidth="1"/>
    <col min="9" max="9" width="20.8515625" style="0" customWidth="1"/>
    <col min="10" max="10" width="18.8515625" style="0" customWidth="1"/>
    <col min="11" max="11" width="16.8515625" style="0" customWidth="1"/>
    <col min="12" max="12" width="17.7109375" style="0" customWidth="1"/>
    <col min="13" max="13" width="18.8515625" style="0" customWidth="1"/>
    <col min="14" max="14" width="17.140625" style="0" customWidth="1"/>
    <col min="15" max="15" width="16.421875" style="0" customWidth="1"/>
    <col min="16" max="16" width="21.7109375" style="0" bestFit="1" customWidth="1"/>
    <col min="17" max="17" width="16.421875" style="0" customWidth="1"/>
    <col min="18" max="19" width="15.7109375" style="0" customWidth="1"/>
    <col min="20" max="20" width="14.7109375" style="0" customWidth="1"/>
    <col min="21" max="21" width="11.7109375" style="0" customWidth="1"/>
    <col min="22" max="22" width="15.7109375" style="0" customWidth="1"/>
    <col min="23" max="23" width="13.7109375" style="0" customWidth="1"/>
    <col min="24" max="25" width="15.7109375" style="0" customWidth="1"/>
    <col min="26" max="26" width="11.7109375" style="0" customWidth="1"/>
    <col min="27" max="27" width="15.7109375" style="0" customWidth="1"/>
  </cols>
  <sheetData>
    <row r="1" spans="1:17" ht="20.2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O1" s="62" t="s">
        <v>1</v>
      </c>
      <c r="Q1" s="1"/>
    </row>
    <row r="2" spans="1:17" s="7" customFormat="1" ht="16.5" customHeight="1">
      <c r="A2" s="19" t="s">
        <v>2</v>
      </c>
      <c r="B2" s="1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7" customFormat="1" ht="15.75" customHeight="1">
      <c r="A3" s="21" t="s">
        <v>65</v>
      </c>
      <c r="B3" s="1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"/>
      <c r="B4" s="1"/>
      <c r="P4" s="1"/>
      <c r="Q4" s="1"/>
    </row>
    <row r="5" spans="1:17" ht="18.75">
      <c r="A5" s="1"/>
      <c r="B5" s="65"/>
      <c r="C5" s="68" t="s">
        <v>3</v>
      </c>
      <c r="D5" s="68"/>
      <c r="E5" s="68"/>
      <c r="F5" s="68"/>
      <c r="G5" s="68"/>
      <c r="H5" s="68"/>
      <c r="I5" s="69" t="s">
        <v>61</v>
      </c>
      <c r="J5" s="69"/>
      <c r="K5" s="69"/>
      <c r="L5" s="69"/>
      <c r="P5" s="6"/>
      <c r="Q5" s="1"/>
    </row>
    <row r="6" spans="1:17" ht="12" customHeight="1">
      <c r="A6" s="1"/>
      <c r="C6" s="8"/>
      <c r="D6" s="9"/>
      <c r="E6" s="9"/>
      <c r="F6" s="9"/>
      <c r="G6" s="9"/>
      <c r="H6" s="9"/>
      <c r="I6" s="9"/>
      <c r="J6" s="9"/>
      <c r="L6" s="13"/>
      <c r="M6" s="9"/>
      <c r="N6" s="9"/>
      <c r="O6" s="9"/>
      <c r="P6" s="6"/>
      <c r="Q6" s="1"/>
    </row>
    <row r="7" spans="1:13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4" t="s">
        <v>4</v>
      </c>
    </row>
    <row r="8" spans="1:13" ht="12.75" customHeight="1">
      <c r="A8" s="1"/>
      <c r="B8" s="1"/>
      <c r="C8" s="4"/>
      <c r="D8" s="4"/>
      <c r="E8" s="4"/>
      <c r="F8" s="14" t="s">
        <v>5</v>
      </c>
      <c r="G8" s="14"/>
      <c r="H8" s="4"/>
      <c r="I8" s="4"/>
      <c r="J8" s="4"/>
      <c r="K8" s="4"/>
      <c r="L8" s="4"/>
      <c r="M8" s="14" t="s">
        <v>6</v>
      </c>
    </row>
    <row r="9" spans="1:13" ht="12.75" customHeight="1">
      <c r="A9" s="1"/>
      <c r="B9" s="1"/>
      <c r="C9" s="14" t="s">
        <v>5</v>
      </c>
      <c r="D9" s="14" t="s">
        <v>7</v>
      </c>
      <c r="E9" s="14" t="s">
        <v>8</v>
      </c>
      <c r="F9" s="14" t="s">
        <v>9</v>
      </c>
      <c r="G9" s="14"/>
      <c r="H9" s="4"/>
      <c r="I9" s="14" t="s">
        <v>10</v>
      </c>
      <c r="J9" s="4"/>
      <c r="K9" s="4"/>
      <c r="L9" s="4"/>
      <c r="M9" s="14" t="s">
        <v>11</v>
      </c>
    </row>
    <row r="10" spans="1:13" ht="12.75" customHeight="1">
      <c r="A10" s="14"/>
      <c r="B10" s="1"/>
      <c r="C10" s="14" t="s">
        <v>12</v>
      </c>
      <c r="D10" s="14" t="s">
        <v>13</v>
      </c>
      <c r="E10" s="14" t="s">
        <v>14</v>
      </c>
      <c r="F10" s="14" t="s">
        <v>15</v>
      </c>
      <c r="G10" s="14"/>
      <c r="H10" s="14" t="s">
        <v>4</v>
      </c>
      <c r="I10" s="14" t="s">
        <v>16</v>
      </c>
      <c r="J10" s="14" t="s">
        <v>17</v>
      </c>
      <c r="K10" s="4"/>
      <c r="L10" s="14" t="s">
        <v>18</v>
      </c>
      <c r="M10" s="20" t="s">
        <v>62</v>
      </c>
    </row>
    <row r="11" spans="1:13" ht="12.75" customHeight="1">
      <c r="A11" s="14"/>
      <c r="B11" s="1"/>
      <c r="C11" s="14" t="s">
        <v>9</v>
      </c>
      <c r="D11" s="20" t="s">
        <v>19</v>
      </c>
      <c r="E11" s="14" t="s">
        <v>20</v>
      </c>
      <c r="F11" s="14" t="s">
        <v>21</v>
      </c>
      <c r="G11" s="14"/>
      <c r="H11" s="14" t="s">
        <v>3</v>
      </c>
      <c r="I11" s="14" t="s">
        <v>22</v>
      </c>
      <c r="J11" s="14" t="s">
        <v>23</v>
      </c>
      <c r="K11" s="14" t="s">
        <v>24</v>
      </c>
      <c r="L11" s="14" t="s">
        <v>25</v>
      </c>
      <c r="M11" s="14" t="s">
        <v>26</v>
      </c>
    </row>
    <row r="12" spans="1:13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7" ht="15" customHeight="1">
      <c r="A13" s="25">
        <v>21001</v>
      </c>
      <c r="B13" s="28" t="s">
        <v>27</v>
      </c>
      <c r="C13" s="38">
        <v>70432</v>
      </c>
      <c r="D13" s="38">
        <v>0</v>
      </c>
      <c r="E13" s="38">
        <v>0</v>
      </c>
      <c r="F13" s="38">
        <v>0</v>
      </c>
      <c r="G13" s="38"/>
      <c r="H13" s="39">
        <v>70432</v>
      </c>
      <c r="I13" s="38">
        <v>0</v>
      </c>
      <c r="J13" s="38">
        <v>0</v>
      </c>
      <c r="K13" s="38">
        <v>0</v>
      </c>
      <c r="L13" s="38">
        <v>70432</v>
      </c>
      <c r="M13" s="39">
        <v>70432</v>
      </c>
      <c r="Q13" s="70"/>
    </row>
    <row r="14" spans="1:17" ht="15" customHeight="1">
      <c r="A14" s="25">
        <v>21002</v>
      </c>
      <c r="B14" s="28" t="s">
        <v>28</v>
      </c>
      <c r="C14" s="40">
        <v>-12815539</v>
      </c>
      <c r="D14" s="40">
        <v>50173590</v>
      </c>
      <c r="E14" s="40">
        <v>0</v>
      </c>
      <c r="F14" s="40">
        <v>0</v>
      </c>
      <c r="G14" s="40"/>
      <c r="H14" s="41">
        <v>37358051</v>
      </c>
      <c r="I14" s="40">
        <v>50173590</v>
      </c>
      <c r="J14" s="40">
        <v>7682293</v>
      </c>
      <c r="K14" s="40">
        <v>500000</v>
      </c>
      <c r="L14" s="40">
        <v>-20997832</v>
      </c>
      <c r="M14" s="41">
        <v>37358051</v>
      </c>
      <c r="Q14" s="70"/>
    </row>
    <row r="15" spans="1:17" ht="15" customHeight="1">
      <c r="A15" s="25">
        <v>21003</v>
      </c>
      <c r="B15" s="28" t="s">
        <v>29</v>
      </c>
      <c r="C15" s="40">
        <v>620417</v>
      </c>
      <c r="D15" s="40">
        <v>0</v>
      </c>
      <c r="E15" s="40">
        <v>0</v>
      </c>
      <c r="F15" s="40">
        <v>0</v>
      </c>
      <c r="G15" s="40"/>
      <c r="H15" s="41">
        <v>620417</v>
      </c>
      <c r="I15" s="40">
        <v>0</v>
      </c>
      <c r="J15" s="40">
        <v>138089</v>
      </c>
      <c r="K15" s="40">
        <v>350000</v>
      </c>
      <c r="L15" s="40">
        <v>132328</v>
      </c>
      <c r="M15" s="41">
        <v>620417</v>
      </c>
      <c r="Q15" s="70"/>
    </row>
    <row r="16" spans="1:17" ht="15" customHeight="1">
      <c r="A16" s="25">
        <v>21004</v>
      </c>
      <c r="B16" s="28" t="s">
        <v>30</v>
      </c>
      <c r="C16" s="40">
        <v>9508830</v>
      </c>
      <c r="D16" s="40">
        <v>0</v>
      </c>
      <c r="E16" s="40">
        <v>0</v>
      </c>
      <c r="F16" s="40">
        <v>0</v>
      </c>
      <c r="G16" s="40"/>
      <c r="H16" s="41">
        <v>9508830</v>
      </c>
      <c r="I16" s="40">
        <v>0</v>
      </c>
      <c r="J16" s="40">
        <v>0</v>
      </c>
      <c r="K16" s="40">
        <v>0</v>
      </c>
      <c r="L16" s="40">
        <v>9508830</v>
      </c>
      <c r="M16" s="41">
        <v>9508830</v>
      </c>
      <c r="Q16" s="70"/>
    </row>
    <row r="17" spans="1:17" ht="15" customHeight="1">
      <c r="A17" s="25">
        <v>21005</v>
      </c>
      <c r="B17" s="28" t="s">
        <v>31</v>
      </c>
      <c r="C17" s="40">
        <v>7224416</v>
      </c>
      <c r="D17" s="40">
        <v>0</v>
      </c>
      <c r="E17" s="40">
        <v>0</v>
      </c>
      <c r="F17" s="40">
        <v>0</v>
      </c>
      <c r="G17" s="40"/>
      <c r="H17" s="41">
        <v>7224416</v>
      </c>
      <c r="I17" s="40">
        <v>0</v>
      </c>
      <c r="J17" s="40">
        <v>348867</v>
      </c>
      <c r="K17" s="40">
        <v>0</v>
      </c>
      <c r="L17" s="40">
        <v>6875549</v>
      </c>
      <c r="M17" s="41">
        <v>7224416</v>
      </c>
      <c r="Q17" s="70"/>
    </row>
    <row r="18" spans="1:17" ht="15" customHeight="1">
      <c r="A18" s="25">
        <v>21006</v>
      </c>
      <c r="B18" s="28" t="s">
        <v>32</v>
      </c>
      <c r="C18" s="40">
        <v>12087</v>
      </c>
      <c r="D18" s="40">
        <v>0</v>
      </c>
      <c r="E18" s="40">
        <v>0</v>
      </c>
      <c r="F18" s="40">
        <v>0</v>
      </c>
      <c r="G18" s="40"/>
      <c r="H18" s="41">
        <v>12087</v>
      </c>
      <c r="I18" s="40">
        <v>0</v>
      </c>
      <c r="J18" s="40">
        <v>10229</v>
      </c>
      <c r="K18" s="40">
        <v>0</v>
      </c>
      <c r="L18" s="40">
        <v>1858</v>
      </c>
      <c r="M18" s="41">
        <v>12087</v>
      </c>
      <c r="Q18" s="70"/>
    </row>
    <row r="19" spans="1:17" ht="15" customHeight="1">
      <c r="A19" s="25">
        <v>21007</v>
      </c>
      <c r="B19" s="28" t="s">
        <v>33</v>
      </c>
      <c r="C19" s="40">
        <v>77804</v>
      </c>
      <c r="D19" s="40">
        <v>0</v>
      </c>
      <c r="E19" s="40">
        <v>0</v>
      </c>
      <c r="F19" s="40">
        <v>0</v>
      </c>
      <c r="G19" s="40"/>
      <c r="H19" s="41">
        <v>77804</v>
      </c>
      <c r="I19" s="40">
        <v>0</v>
      </c>
      <c r="J19" s="40">
        <v>77804</v>
      </c>
      <c r="K19" s="40">
        <v>0</v>
      </c>
      <c r="L19" s="40">
        <v>0</v>
      </c>
      <c r="M19" s="41">
        <v>77804</v>
      </c>
      <c r="Q19" s="70"/>
    </row>
    <row r="20" spans="1:17" ht="15" customHeight="1">
      <c r="A20" s="25">
        <v>21008</v>
      </c>
      <c r="B20" s="28" t="s">
        <v>53</v>
      </c>
      <c r="C20" s="40">
        <v>0</v>
      </c>
      <c r="D20" s="40">
        <v>0</v>
      </c>
      <c r="E20" s="40">
        <v>0</v>
      </c>
      <c r="F20" s="40">
        <v>13417817</v>
      </c>
      <c r="G20" s="40"/>
      <c r="H20" s="41">
        <v>13417817</v>
      </c>
      <c r="I20" s="40">
        <v>0</v>
      </c>
      <c r="J20" s="40">
        <v>0</v>
      </c>
      <c r="K20" s="40">
        <v>0</v>
      </c>
      <c r="L20" s="40">
        <v>13417817</v>
      </c>
      <c r="M20" s="41">
        <v>13417817</v>
      </c>
      <c r="Q20" s="70"/>
    </row>
    <row r="21" spans="1:17" ht="15" customHeight="1">
      <c r="A21" s="25">
        <v>21009</v>
      </c>
      <c r="B21" s="28" t="s">
        <v>34</v>
      </c>
      <c r="C21" s="40">
        <v>12406313</v>
      </c>
      <c r="D21" s="40">
        <v>0</v>
      </c>
      <c r="E21" s="40">
        <v>3351</v>
      </c>
      <c r="F21" s="40">
        <v>143908277</v>
      </c>
      <c r="G21" s="40"/>
      <c r="H21" s="41">
        <v>156317941</v>
      </c>
      <c r="I21" s="40">
        <v>0</v>
      </c>
      <c r="J21" s="40">
        <v>6582266</v>
      </c>
      <c r="K21" s="40">
        <v>0</v>
      </c>
      <c r="L21" s="40">
        <v>149735675</v>
      </c>
      <c r="M21" s="41">
        <v>156317941</v>
      </c>
      <c r="Q21" s="70"/>
    </row>
    <row r="22" spans="1:17" ht="15" customHeight="1">
      <c r="A22" s="25">
        <v>21010</v>
      </c>
      <c r="B22" s="42" t="s">
        <v>51</v>
      </c>
      <c r="C22" s="40">
        <v>-173859</v>
      </c>
      <c r="D22" s="40">
        <v>0</v>
      </c>
      <c r="E22" s="40">
        <v>0</v>
      </c>
      <c r="F22" s="40">
        <v>0</v>
      </c>
      <c r="G22" s="40"/>
      <c r="H22" s="41">
        <v>-173859</v>
      </c>
      <c r="I22" s="40">
        <v>0</v>
      </c>
      <c r="J22" s="40">
        <v>1158355</v>
      </c>
      <c r="K22" s="40">
        <v>0</v>
      </c>
      <c r="L22" s="40">
        <v>-1332214</v>
      </c>
      <c r="M22" s="41">
        <v>-173859</v>
      </c>
      <c r="Q22" s="70"/>
    </row>
    <row r="23" spans="1:17" ht="14.25" customHeight="1">
      <c r="A23" s="25">
        <v>21011</v>
      </c>
      <c r="B23" s="42" t="s">
        <v>50</v>
      </c>
      <c r="C23" s="40">
        <v>1757708</v>
      </c>
      <c r="D23" s="40">
        <v>0</v>
      </c>
      <c r="E23" s="40">
        <v>0</v>
      </c>
      <c r="F23" s="40">
        <v>0</v>
      </c>
      <c r="G23" s="40"/>
      <c r="H23" s="41">
        <v>1757708</v>
      </c>
      <c r="I23" s="40">
        <v>0</v>
      </c>
      <c r="J23" s="40">
        <v>0</v>
      </c>
      <c r="K23" s="40">
        <v>0</v>
      </c>
      <c r="L23" s="40">
        <v>1757708</v>
      </c>
      <c r="M23" s="41">
        <v>1757708</v>
      </c>
      <c r="Q23" s="70"/>
    </row>
    <row r="24" spans="1:17" ht="15" customHeight="1">
      <c r="A24" s="25">
        <v>21012</v>
      </c>
      <c r="B24" s="42" t="s">
        <v>63</v>
      </c>
      <c r="C24" s="40">
        <v>0</v>
      </c>
      <c r="D24" s="40">
        <v>0</v>
      </c>
      <c r="E24" s="40">
        <v>0</v>
      </c>
      <c r="F24" s="40">
        <v>-48089094</v>
      </c>
      <c r="G24" s="40"/>
      <c r="H24" s="41">
        <v>-48089094</v>
      </c>
      <c r="I24" s="40">
        <v>0</v>
      </c>
      <c r="J24" s="40">
        <v>0</v>
      </c>
      <c r="K24" s="40">
        <v>0</v>
      </c>
      <c r="L24" s="40">
        <v>-48089094</v>
      </c>
      <c r="M24" s="41">
        <v>-48089094</v>
      </c>
      <c r="Q24" s="70"/>
    </row>
    <row r="25" spans="1:17" ht="15" customHeight="1">
      <c r="A25" s="25">
        <v>21013</v>
      </c>
      <c r="B25" s="28" t="s">
        <v>35</v>
      </c>
      <c r="C25" s="40">
        <v>6722811</v>
      </c>
      <c r="D25" s="40">
        <v>15166955</v>
      </c>
      <c r="E25" s="40">
        <v>0</v>
      </c>
      <c r="F25" s="40">
        <v>0</v>
      </c>
      <c r="G25" s="40"/>
      <c r="H25" s="41">
        <v>21889766</v>
      </c>
      <c r="I25" s="40">
        <v>15166955</v>
      </c>
      <c r="J25" s="40">
        <v>519056</v>
      </c>
      <c r="K25" s="40">
        <v>0</v>
      </c>
      <c r="L25" s="40">
        <v>6203755</v>
      </c>
      <c r="M25" s="41">
        <v>21889766</v>
      </c>
      <c r="Q25" s="70"/>
    </row>
    <row r="26" spans="1:17" ht="15" customHeight="1">
      <c r="A26" s="25">
        <v>21019</v>
      </c>
      <c r="B26" s="28" t="s">
        <v>55</v>
      </c>
      <c r="C26" s="40">
        <v>85257</v>
      </c>
      <c r="D26" s="40">
        <v>0</v>
      </c>
      <c r="E26" s="40">
        <v>73</v>
      </c>
      <c r="F26" s="40">
        <v>0</v>
      </c>
      <c r="G26" s="40"/>
      <c r="H26" s="41">
        <v>85330</v>
      </c>
      <c r="I26" s="40">
        <v>0</v>
      </c>
      <c r="J26" s="40">
        <v>47562</v>
      </c>
      <c r="K26" s="40">
        <v>0</v>
      </c>
      <c r="L26" s="40">
        <v>37768</v>
      </c>
      <c r="M26" s="41">
        <v>85330</v>
      </c>
      <c r="Q26" s="70"/>
    </row>
    <row r="27" spans="1:17" ht="15" customHeight="1" hidden="1">
      <c r="A27" s="25">
        <v>21020</v>
      </c>
      <c r="B27" s="28" t="s">
        <v>56</v>
      </c>
      <c r="C27" s="40">
        <v>0</v>
      </c>
      <c r="D27" s="40">
        <v>0</v>
      </c>
      <c r="E27" s="40">
        <v>0</v>
      </c>
      <c r="F27" s="40">
        <v>0</v>
      </c>
      <c r="G27" s="40"/>
      <c r="H27" s="41">
        <v>0</v>
      </c>
      <c r="I27" s="40">
        <v>0</v>
      </c>
      <c r="J27" s="40">
        <v>0</v>
      </c>
      <c r="K27" s="40">
        <v>0</v>
      </c>
      <c r="L27" s="40">
        <v>0</v>
      </c>
      <c r="M27" s="41">
        <v>0</v>
      </c>
      <c r="Q27" s="70"/>
    </row>
    <row r="28" spans="1:17" ht="15" customHeight="1">
      <c r="A28" s="25">
        <v>21021</v>
      </c>
      <c r="B28" s="28" t="s">
        <v>66</v>
      </c>
      <c r="C28" s="40">
        <v>5835</v>
      </c>
      <c r="D28" s="40">
        <v>0</v>
      </c>
      <c r="E28" s="40">
        <v>0</v>
      </c>
      <c r="F28" s="40">
        <v>0</v>
      </c>
      <c r="G28" s="40"/>
      <c r="H28" s="41">
        <v>5835</v>
      </c>
      <c r="I28" s="40">
        <v>0</v>
      </c>
      <c r="J28" s="40">
        <v>5835</v>
      </c>
      <c r="K28" s="40">
        <v>0</v>
      </c>
      <c r="L28" s="40">
        <v>0</v>
      </c>
      <c r="M28" s="41">
        <v>5835</v>
      </c>
      <c r="Q28" s="70"/>
    </row>
    <row r="29" spans="1:17" ht="15" customHeight="1">
      <c r="A29" s="25">
        <v>21022</v>
      </c>
      <c r="B29" s="28" t="s">
        <v>67</v>
      </c>
      <c r="C29" s="40">
        <v>2004</v>
      </c>
      <c r="D29" s="40">
        <v>0</v>
      </c>
      <c r="E29" s="40">
        <v>0</v>
      </c>
      <c r="F29" s="40">
        <v>0</v>
      </c>
      <c r="G29" s="40"/>
      <c r="H29" s="41">
        <v>2004</v>
      </c>
      <c r="I29" s="40">
        <v>0</v>
      </c>
      <c r="J29" s="40">
        <v>2004</v>
      </c>
      <c r="K29" s="40">
        <v>0</v>
      </c>
      <c r="L29" s="40">
        <v>0</v>
      </c>
      <c r="M29" s="41">
        <v>2004</v>
      </c>
      <c r="Q29" s="70"/>
    </row>
    <row r="30" spans="1:17" ht="15" customHeight="1">
      <c r="A30" s="37" t="s">
        <v>36</v>
      </c>
      <c r="B30" s="28" t="s">
        <v>37</v>
      </c>
      <c r="C30" s="40">
        <v>160769300</v>
      </c>
      <c r="D30" s="40">
        <v>845828013</v>
      </c>
      <c r="E30" s="40">
        <v>0</v>
      </c>
      <c r="F30" s="40">
        <v>445272214</v>
      </c>
      <c r="G30" s="40"/>
      <c r="H30" s="41">
        <v>1451869527</v>
      </c>
      <c r="I30" s="40">
        <v>845828013</v>
      </c>
      <c r="J30" s="40">
        <v>4292774250</v>
      </c>
      <c r="K30" s="40">
        <v>0</v>
      </c>
      <c r="L30" s="40">
        <v>-3686732736</v>
      </c>
      <c r="M30" s="41">
        <v>1451869527</v>
      </c>
      <c r="Q30" s="70"/>
    </row>
    <row r="31" spans="1:17" ht="20.25">
      <c r="A31" s="37" t="s">
        <v>36</v>
      </c>
      <c r="B31" s="28" t="s">
        <v>54</v>
      </c>
      <c r="C31" s="43">
        <v>13304584</v>
      </c>
      <c r="D31" s="43">
        <v>63353907</v>
      </c>
      <c r="E31" s="43">
        <v>0</v>
      </c>
      <c r="F31" s="43">
        <v>97711077</v>
      </c>
      <c r="G31" s="43"/>
      <c r="H31" s="44">
        <v>174369568</v>
      </c>
      <c r="I31" s="43">
        <v>63353907</v>
      </c>
      <c r="J31" s="43">
        <v>74810121</v>
      </c>
      <c r="K31" s="43">
        <v>0</v>
      </c>
      <c r="L31" s="43">
        <v>36205540</v>
      </c>
      <c r="M31" s="44">
        <v>174369568</v>
      </c>
      <c r="Q31" s="71"/>
    </row>
    <row r="32" spans="1:17" ht="19.5" customHeight="1">
      <c r="A32" s="45"/>
      <c r="B32" s="46" t="s">
        <v>38</v>
      </c>
      <c r="C32" s="57">
        <v>199578400</v>
      </c>
      <c r="D32" s="57">
        <v>974522465</v>
      </c>
      <c r="E32" s="57">
        <v>3424</v>
      </c>
      <c r="F32" s="57">
        <v>652220291</v>
      </c>
      <c r="G32" s="57"/>
      <c r="H32" s="58">
        <v>1826324580</v>
      </c>
      <c r="I32" s="57">
        <v>974522465</v>
      </c>
      <c r="J32" s="57">
        <v>4384156731</v>
      </c>
      <c r="K32" s="57">
        <v>850000</v>
      </c>
      <c r="L32" s="57">
        <v>-3533204616</v>
      </c>
      <c r="M32" s="58">
        <v>1826324580</v>
      </c>
      <c r="Q32" s="71"/>
    </row>
    <row r="33" spans="1:17" ht="12" customHeight="1">
      <c r="A33" s="11"/>
      <c r="B33" s="12"/>
      <c r="C33" s="52"/>
      <c r="D33" s="52"/>
      <c r="E33" s="52"/>
      <c r="F33" s="52"/>
      <c r="G33" s="52"/>
      <c r="H33" s="52"/>
      <c r="I33" s="52"/>
      <c r="J33" s="52"/>
      <c r="K33" s="53"/>
      <c r="L33" s="52"/>
      <c r="M33" s="52"/>
      <c r="N33" s="52"/>
      <c r="O33" s="52"/>
      <c r="P33" s="10"/>
      <c r="Q33" s="3"/>
    </row>
    <row r="34" spans="1:17" ht="19.5" customHeight="1" thickBo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</row>
    <row r="35" spans="1:17" ht="12" customHeight="1">
      <c r="A35" s="11"/>
      <c r="B35" s="12"/>
      <c r="C35" s="15"/>
      <c r="D35" s="15"/>
      <c r="E35" s="15"/>
      <c r="F35" s="15"/>
      <c r="G35" s="15"/>
      <c r="H35" s="15"/>
      <c r="I35" s="15"/>
      <c r="J35" s="15"/>
      <c r="K35" s="16"/>
      <c r="L35" s="15"/>
      <c r="M35" s="15"/>
      <c r="N35" s="15"/>
      <c r="O35" s="15"/>
      <c r="P35" s="10"/>
      <c r="Q35" s="3"/>
    </row>
    <row r="36" spans="1:17" ht="19.5" customHeight="1">
      <c r="A36" s="22" t="s">
        <v>0</v>
      </c>
      <c r="B36" s="1"/>
      <c r="C36" s="1"/>
      <c r="D36" s="1"/>
      <c r="E36" s="1"/>
      <c r="F36" s="1"/>
      <c r="G36" s="1"/>
      <c r="H36" s="1"/>
      <c r="I36" s="1"/>
      <c r="J36" s="2"/>
      <c r="K36" s="1"/>
      <c r="L36" s="1"/>
      <c r="M36" s="1"/>
      <c r="N36" s="1"/>
      <c r="O36" s="51" t="s">
        <v>39</v>
      </c>
      <c r="Q36" s="3"/>
    </row>
    <row r="37" spans="1:17" ht="16.5" customHeight="1">
      <c r="A37" s="23" t="s">
        <v>40</v>
      </c>
      <c r="B37" s="1"/>
      <c r="C37" s="1"/>
      <c r="D37" s="1"/>
      <c r="E37" s="1"/>
      <c r="F37" s="1"/>
      <c r="G37" s="1"/>
      <c r="H37" s="1"/>
      <c r="I37" s="1"/>
      <c r="J37" s="2"/>
      <c r="K37" s="1"/>
      <c r="L37" s="1"/>
      <c r="M37" s="1"/>
      <c r="N37" s="1"/>
      <c r="O37" s="1"/>
      <c r="P37" s="1"/>
      <c r="Q37" s="3"/>
    </row>
    <row r="38" spans="1:17" ht="15" customHeight="1">
      <c r="A38" s="24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</row>
    <row r="39" spans="1:16" ht="15.75" customHeight="1">
      <c r="A39" s="1"/>
      <c r="B39" s="1"/>
      <c r="C39" s="1"/>
      <c r="D39" s="1"/>
      <c r="E39" s="1"/>
      <c r="F39" s="1"/>
      <c r="G39" s="1"/>
      <c r="H39" s="2"/>
      <c r="I39" s="1"/>
      <c r="J39" s="1"/>
      <c r="K39" s="1"/>
      <c r="L39" s="2"/>
      <c r="M39" s="1"/>
      <c r="N39" s="1"/>
      <c r="O39" s="1"/>
      <c r="P39" s="1"/>
    </row>
    <row r="40" spans="1:17" ht="18.75">
      <c r="A40" s="1"/>
      <c r="B40" s="65"/>
      <c r="C40" s="1"/>
      <c r="D40" s="67" t="s">
        <v>64</v>
      </c>
      <c r="E40" s="67"/>
      <c r="F40" s="67"/>
      <c r="G40" s="67"/>
      <c r="H40" s="67"/>
      <c r="I40" s="68" t="s">
        <v>42</v>
      </c>
      <c r="J40" s="68"/>
      <c r="O40" s="61"/>
      <c r="P40" s="1"/>
      <c r="Q40" s="3"/>
    </row>
    <row r="41" spans="1:17" ht="12" customHeight="1">
      <c r="A41" s="25"/>
      <c r="C41" s="25"/>
      <c r="D41" s="25"/>
      <c r="E41" s="25"/>
      <c r="F41" s="25"/>
      <c r="G41" s="25"/>
      <c r="H41" s="25"/>
      <c r="I41" s="25"/>
      <c r="K41" s="25"/>
      <c r="L41" s="25"/>
      <c r="M41" s="25"/>
      <c r="N41" s="25"/>
      <c r="O41" s="25"/>
      <c r="P41" s="25"/>
      <c r="Q41" s="1"/>
    </row>
    <row r="42" spans="1:12" ht="12.75" customHeight="1">
      <c r="A42" s="25"/>
      <c r="B42" s="25"/>
      <c r="C42" s="14" t="s">
        <v>5</v>
      </c>
      <c r="D42" s="4"/>
      <c r="F42" s="4"/>
      <c r="G42" s="4"/>
      <c r="H42" s="4"/>
      <c r="I42" s="14" t="s">
        <v>70</v>
      </c>
      <c r="L42" s="14" t="s">
        <v>5</v>
      </c>
    </row>
    <row r="43" spans="1:12" ht="12.75" customHeight="1">
      <c r="A43" s="25"/>
      <c r="B43" s="25"/>
      <c r="C43" s="14" t="s">
        <v>12</v>
      </c>
      <c r="D43" s="14" t="s">
        <v>57</v>
      </c>
      <c r="F43" s="4"/>
      <c r="G43" s="20" t="s">
        <v>41</v>
      </c>
      <c r="I43" s="20" t="s">
        <v>60</v>
      </c>
      <c r="J43" s="20" t="s">
        <v>41</v>
      </c>
      <c r="L43" s="14" t="s">
        <v>12</v>
      </c>
    </row>
    <row r="44" spans="1:12" ht="12.75" customHeight="1">
      <c r="A44" s="14"/>
      <c r="B44" s="25"/>
      <c r="C44" s="14" t="s">
        <v>9</v>
      </c>
      <c r="D44" s="14" t="s">
        <v>58</v>
      </c>
      <c r="E44" s="14" t="s">
        <v>14</v>
      </c>
      <c r="F44" s="14" t="s">
        <v>43</v>
      </c>
      <c r="G44" s="20" t="s">
        <v>44</v>
      </c>
      <c r="I44" s="14" t="s">
        <v>45</v>
      </c>
      <c r="J44" s="14" t="s">
        <v>49</v>
      </c>
      <c r="K44" s="14" t="s">
        <v>52</v>
      </c>
      <c r="L44" s="14" t="s">
        <v>9</v>
      </c>
    </row>
    <row r="45" spans="1:12" ht="12.75" customHeight="1">
      <c r="A45" s="14"/>
      <c r="B45" s="25"/>
      <c r="C45" s="26" t="s">
        <v>68</v>
      </c>
      <c r="D45" s="14" t="s">
        <v>59</v>
      </c>
      <c r="E45" s="14" t="s">
        <v>46</v>
      </c>
      <c r="F45" s="14" t="s">
        <v>41</v>
      </c>
      <c r="G45" s="20" t="s">
        <v>21</v>
      </c>
      <c r="H45" s="14" t="s">
        <v>47</v>
      </c>
      <c r="I45" s="14" t="s">
        <v>48</v>
      </c>
      <c r="J45" s="20" t="s">
        <v>21</v>
      </c>
      <c r="K45" s="14" t="s">
        <v>42</v>
      </c>
      <c r="L45" s="26" t="s">
        <v>65</v>
      </c>
    </row>
    <row r="46" spans="1:12" ht="15.75">
      <c r="A46" s="27"/>
      <c r="B46" s="25"/>
      <c r="D46" s="4"/>
      <c r="F46" s="4"/>
      <c r="H46" s="4"/>
      <c r="I46" s="4"/>
      <c r="L46" s="4"/>
    </row>
    <row r="47" spans="1:18" ht="15.75">
      <c r="A47" s="25">
        <v>21001</v>
      </c>
      <c r="B47" s="28" t="s">
        <v>27</v>
      </c>
      <c r="C47" s="29">
        <v>61219</v>
      </c>
      <c r="D47" s="29">
        <f>'[2]CTGLR317_1_4405202'!$Y$8</f>
        <v>0</v>
      </c>
      <c r="E47" s="29">
        <f>'[2]CTGLR317_1_4405202'!$V$8</f>
        <v>9213</v>
      </c>
      <c r="F47" s="29">
        <v>0</v>
      </c>
      <c r="G47" s="29">
        <v>0</v>
      </c>
      <c r="H47" s="29">
        <f aca="true" t="shared" si="0" ref="H47:H65">SUM(C47:G47)</f>
        <v>70432</v>
      </c>
      <c r="I47" s="29">
        <f>'[2]CTGLR317_1_4405202'!$W$8</f>
        <v>0</v>
      </c>
      <c r="J47" s="29">
        <v>0</v>
      </c>
      <c r="K47" s="54">
        <f>SUM(I47:J47)</f>
        <v>0</v>
      </c>
      <c r="L47" s="30">
        <f aca="true" t="shared" si="1" ref="L47:L65">H47-K47</f>
        <v>70432</v>
      </c>
      <c r="R47" s="64"/>
    </row>
    <row r="48" spans="1:18" ht="15.75">
      <c r="A48" s="25">
        <v>21002</v>
      </c>
      <c r="B48" s="28" t="s">
        <v>28</v>
      </c>
      <c r="C48" s="55">
        <v>-9004105</v>
      </c>
      <c r="D48" s="32">
        <f>'[2]CTGLR317_1_4405202'!$Y$9</f>
        <v>0</v>
      </c>
      <c r="E48" s="32">
        <f>'[2]CTGLR317_1_4405202'!$V$9</f>
        <v>285288573</v>
      </c>
      <c r="F48" s="32">
        <f>'[3]FUND TABLE'!$I$39</f>
        <v>3500000</v>
      </c>
      <c r="G48" s="32">
        <v>0</v>
      </c>
      <c r="H48" s="32">
        <f t="shared" si="0"/>
        <v>279784468</v>
      </c>
      <c r="I48" s="32">
        <f>'[2]CTGLR317_1_4405202'!$W$9</f>
        <v>292600007</v>
      </c>
      <c r="J48" s="32">
        <v>0</v>
      </c>
      <c r="K48" s="32">
        <f aca="true" t="shared" si="2" ref="K48:K65">SUM(I48:J48)</f>
        <v>292600007</v>
      </c>
      <c r="L48" s="33">
        <f t="shared" si="1"/>
        <v>-12815539</v>
      </c>
      <c r="R48" s="64"/>
    </row>
    <row r="49" spans="1:18" ht="15.75">
      <c r="A49" s="25">
        <v>21003</v>
      </c>
      <c r="B49" s="28" t="s">
        <v>29</v>
      </c>
      <c r="C49" s="55">
        <v>967726</v>
      </c>
      <c r="D49" s="32">
        <f>'[2]CTGLR317_1_4405202'!$Y10</f>
        <v>0</v>
      </c>
      <c r="E49" s="32">
        <f>'[2]CTGLR317_1_4405202'!$V$10</f>
        <v>3246681</v>
      </c>
      <c r="F49" s="32">
        <v>0</v>
      </c>
      <c r="G49" s="32">
        <v>0</v>
      </c>
      <c r="H49" s="32">
        <f t="shared" si="0"/>
        <v>4214407</v>
      </c>
      <c r="I49" s="32">
        <f>'[2]CTGLR317_1_4405202'!$W$10</f>
        <v>3593990</v>
      </c>
      <c r="J49" s="32">
        <v>0</v>
      </c>
      <c r="K49" s="32">
        <f t="shared" si="2"/>
        <v>3593990</v>
      </c>
      <c r="L49" s="33">
        <f t="shared" si="1"/>
        <v>620417</v>
      </c>
      <c r="R49" s="64"/>
    </row>
    <row r="50" spans="1:18" ht="15.75">
      <c r="A50" s="25">
        <v>21004</v>
      </c>
      <c r="B50" s="28" t="s">
        <v>30</v>
      </c>
      <c r="C50" s="55">
        <v>9388294</v>
      </c>
      <c r="D50" s="32">
        <f>'[2]CTGLR317_1_4405202'!$Y11</f>
        <v>0</v>
      </c>
      <c r="E50" s="32">
        <f>'[2]CTGLR317_1_4405202'!$V$11+1</f>
        <v>10053282</v>
      </c>
      <c r="F50" s="32">
        <v>0</v>
      </c>
      <c r="G50" s="32">
        <v>0</v>
      </c>
      <c r="H50" s="32">
        <f t="shared" si="0"/>
        <v>19441576</v>
      </c>
      <c r="I50" s="32">
        <f>'[2]CTGLR317_1_4405202'!$W$11</f>
        <v>9932746</v>
      </c>
      <c r="J50" s="32">
        <v>0</v>
      </c>
      <c r="K50" s="32">
        <f t="shared" si="2"/>
        <v>9932746</v>
      </c>
      <c r="L50" s="33">
        <f t="shared" si="1"/>
        <v>9508830</v>
      </c>
      <c r="R50" s="64"/>
    </row>
    <row r="51" spans="1:18" ht="15.75">
      <c r="A51" s="25">
        <v>21005</v>
      </c>
      <c r="B51" s="28" t="s">
        <v>31</v>
      </c>
      <c r="C51" s="55">
        <v>4179810</v>
      </c>
      <c r="D51" s="32">
        <f>'[2]CTGLR317_1_4405202'!$Y12</f>
        <v>0</v>
      </c>
      <c r="E51" s="32">
        <f>'[2]CTGLR317_1_4405202'!$V$12-1</f>
        <v>1681411</v>
      </c>
      <c r="F51" s="32">
        <f>'[3]FUND TABLE'!$I$40</f>
        <v>6500000</v>
      </c>
      <c r="G51" s="32">
        <v>0</v>
      </c>
      <c r="H51" s="32">
        <f t="shared" si="0"/>
        <v>12361221</v>
      </c>
      <c r="I51" s="32">
        <f>'[2]CTGLR317_1_4405202'!$W$12</f>
        <v>5136805</v>
      </c>
      <c r="J51" s="32">
        <v>0</v>
      </c>
      <c r="K51" s="32">
        <f t="shared" si="2"/>
        <v>5136805</v>
      </c>
      <c r="L51" s="33">
        <f t="shared" si="1"/>
        <v>7224416</v>
      </c>
      <c r="R51" s="64"/>
    </row>
    <row r="52" spans="1:18" ht="15.75">
      <c r="A52" s="25">
        <v>21006</v>
      </c>
      <c r="B52" s="28" t="s">
        <v>32</v>
      </c>
      <c r="C52" s="55">
        <v>12087</v>
      </c>
      <c r="D52" s="32">
        <f>'[2]CTGLR317_1_4405202'!$Y13</f>
        <v>0</v>
      </c>
      <c r="E52" s="32">
        <f>'[2]CTGLR317_1_4405202'!$V$13</f>
        <v>0</v>
      </c>
      <c r="F52" s="32">
        <v>0</v>
      </c>
      <c r="G52" s="32">
        <v>0</v>
      </c>
      <c r="H52" s="32">
        <f t="shared" si="0"/>
        <v>12087</v>
      </c>
      <c r="I52" s="32">
        <f>'[2]CTGLR317_1_4405202'!$W$13</f>
        <v>0</v>
      </c>
      <c r="J52" s="32">
        <v>0</v>
      </c>
      <c r="K52" s="32">
        <f t="shared" si="2"/>
        <v>0</v>
      </c>
      <c r="L52" s="33">
        <f t="shared" si="1"/>
        <v>12087</v>
      </c>
      <c r="R52" s="64"/>
    </row>
    <row r="53" spans="1:18" ht="15.75">
      <c r="A53" s="25">
        <v>21007</v>
      </c>
      <c r="B53" s="28" t="s">
        <v>33</v>
      </c>
      <c r="C53" s="55">
        <v>77804</v>
      </c>
      <c r="D53" s="32">
        <f>'[2]CTGLR317_1_4405202'!$Y14</f>
        <v>0</v>
      </c>
      <c r="E53" s="32">
        <f>'[2]CTGLR317_1_4405202'!$V$14</f>
        <v>0</v>
      </c>
      <c r="F53" s="32">
        <v>0</v>
      </c>
      <c r="G53" s="32">
        <v>0</v>
      </c>
      <c r="H53" s="32">
        <f t="shared" si="0"/>
        <v>77804</v>
      </c>
      <c r="I53" s="32">
        <f>'[2]CTGLR317_1_4405202'!$W$14</f>
        <v>0</v>
      </c>
      <c r="J53" s="32">
        <v>0</v>
      </c>
      <c r="K53" s="32">
        <f t="shared" si="2"/>
        <v>0</v>
      </c>
      <c r="L53" s="33">
        <f t="shared" si="1"/>
        <v>77804</v>
      </c>
      <c r="R53" s="64"/>
    </row>
    <row r="54" spans="1:18" ht="15.75" hidden="1">
      <c r="A54" s="25">
        <v>21008</v>
      </c>
      <c r="B54" s="28" t="s">
        <v>53</v>
      </c>
      <c r="C54" s="40">
        <v>0</v>
      </c>
      <c r="D54" s="32">
        <f>'[2]CTGLR317_1_4405202'!$Y15</f>
        <v>0</v>
      </c>
      <c r="E54" s="32">
        <v>0</v>
      </c>
      <c r="F54" s="32">
        <v>0</v>
      </c>
      <c r="G54" s="32">
        <v>0</v>
      </c>
      <c r="H54" s="66">
        <f t="shared" si="0"/>
        <v>0</v>
      </c>
      <c r="I54" s="32">
        <f>'[1]CTGLR317_1_4405202'!W15</f>
        <v>0</v>
      </c>
      <c r="J54" s="66">
        <v>0</v>
      </c>
      <c r="K54" s="32">
        <f t="shared" si="2"/>
        <v>0</v>
      </c>
      <c r="L54" s="33">
        <f t="shared" si="1"/>
        <v>0</v>
      </c>
      <c r="R54" s="64"/>
    </row>
    <row r="55" spans="1:18" ht="15.75">
      <c r="A55" s="25">
        <v>21009</v>
      </c>
      <c r="B55" s="28" t="s">
        <v>34</v>
      </c>
      <c r="C55" s="55">
        <v>15626486</v>
      </c>
      <c r="D55" s="32">
        <f>'[2]CTGLR317_1_4405202'!$Y16</f>
        <v>0</v>
      </c>
      <c r="E55" s="32">
        <f>'[2]CTGLR317_1_4405202'!$V$16-'[2]CTGLR317_1_4405202'!$N$16+'[3]FUND TABLE'!$H$41</f>
        <v>40454016</v>
      </c>
      <c r="F55" s="32">
        <f>'[3]FUND TABLE'!$I$41</f>
        <v>4294</v>
      </c>
      <c r="G55" s="32">
        <v>0</v>
      </c>
      <c r="H55" s="32">
        <f t="shared" si="0"/>
        <v>56084796</v>
      </c>
      <c r="I55" s="32">
        <f>'[2]CTGLR317_1_4405202'!$W$16</f>
        <v>43678483</v>
      </c>
      <c r="J55" s="32">
        <v>0</v>
      </c>
      <c r="K55" s="32">
        <f t="shared" si="2"/>
        <v>43678483</v>
      </c>
      <c r="L55" s="33">
        <f t="shared" si="1"/>
        <v>12406313</v>
      </c>
      <c r="R55" s="64"/>
    </row>
    <row r="56" spans="1:18" ht="15.75">
      <c r="A56" s="25">
        <v>21010</v>
      </c>
      <c r="B56" s="28" t="s">
        <v>51</v>
      </c>
      <c r="C56" s="55">
        <v>12374</v>
      </c>
      <c r="D56" s="32">
        <f>'[2]CTGLR317_1_4405202'!$Y17</f>
        <v>0</v>
      </c>
      <c r="E56" s="32">
        <f>'[2]CTGLR317_1_4405202'!$V$17</f>
        <v>8338</v>
      </c>
      <c r="F56" s="32">
        <v>0</v>
      </c>
      <c r="G56" s="32">
        <v>0</v>
      </c>
      <c r="H56" s="32">
        <f t="shared" si="0"/>
        <v>20712</v>
      </c>
      <c r="I56" s="32">
        <f>'[2]CTGLR317_1_4405202'!$W$17</f>
        <v>194571</v>
      </c>
      <c r="J56" s="32">
        <v>0</v>
      </c>
      <c r="K56" s="32">
        <f t="shared" si="2"/>
        <v>194571</v>
      </c>
      <c r="L56" s="33">
        <f t="shared" si="1"/>
        <v>-173859</v>
      </c>
      <c r="R56" s="64"/>
    </row>
    <row r="57" spans="1:18" ht="17.25" customHeight="1">
      <c r="A57" s="25">
        <v>21011</v>
      </c>
      <c r="B57" s="28" t="s">
        <v>50</v>
      </c>
      <c r="C57" s="55">
        <v>1754941</v>
      </c>
      <c r="D57" s="32">
        <f>'[2]CTGLR317_1_4405202'!$Y18</f>
        <v>0</v>
      </c>
      <c r="E57" s="32">
        <f>'[2]CTGLR317_1_4405202'!$V$18</f>
        <v>2767</v>
      </c>
      <c r="F57" s="32">
        <f>'[3]FUND TABLE'!$I$77</f>
        <v>0</v>
      </c>
      <c r="G57" s="32">
        <v>0</v>
      </c>
      <c r="H57" s="32">
        <f t="shared" si="0"/>
        <v>1757708</v>
      </c>
      <c r="I57" s="32">
        <f>'[2]CTGLR317_1_4405202'!$W$18</f>
        <v>0</v>
      </c>
      <c r="J57" s="32">
        <v>0</v>
      </c>
      <c r="K57" s="32">
        <f t="shared" si="2"/>
        <v>0</v>
      </c>
      <c r="L57" s="33">
        <f t="shared" si="1"/>
        <v>1757708</v>
      </c>
      <c r="R57" s="64"/>
    </row>
    <row r="58" spans="1:18" ht="0.75" customHeight="1">
      <c r="A58" s="25">
        <v>21012</v>
      </c>
      <c r="B58" s="42" t="s">
        <v>63</v>
      </c>
      <c r="C58" s="40">
        <v>0</v>
      </c>
      <c r="D58" s="32">
        <f>'[2]CTGLR317_1_4405202'!$Y19</f>
        <v>0</v>
      </c>
      <c r="E58" s="32">
        <f>'[6]CTGLR317_1_4405202'!$V$19</f>
        <v>0</v>
      </c>
      <c r="F58" s="32">
        <v>0</v>
      </c>
      <c r="G58" s="32">
        <v>0</v>
      </c>
      <c r="H58" s="32">
        <f t="shared" si="0"/>
        <v>0</v>
      </c>
      <c r="I58" s="32">
        <f>'[6]CTGLR317_1_4405202'!W19</f>
        <v>0</v>
      </c>
      <c r="J58" s="32">
        <v>0</v>
      </c>
      <c r="K58" s="32">
        <f t="shared" si="2"/>
        <v>0</v>
      </c>
      <c r="L58" s="33">
        <f t="shared" si="1"/>
        <v>0</v>
      </c>
      <c r="R58" s="64"/>
    </row>
    <row r="59" spans="1:18" ht="15.75">
      <c r="A59" s="25">
        <v>21013</v>
      </c>
      <c r="B59" s="28" t="s">
        <v>35</v>
      </c>
      <c r="C59" s="55">
        <v>4960085</v>
      </c>
      <c r="D59" s="32">
        <f>'[2]CTGLR317_1_4405202'!$Y20</f>
        <v>0</v>
      </c>
      <c r="E59" s="32">
        <f>'[2]CTGLR317_1_4405202'!$V$20-1</f>
        <v>2049626</v>
      </c>
      <c r="F59" s="32">
        <v>0</v>
      </c>
      <c r="G59" s="32">
        <v>0</v>
      </c>
      <c r="H59" s="32">
        <f t="shared" si="0"/>
        <v>7009711</v>
      </c>
      <c r="I59" s="32">
        <f>'[2]CTGLR317_1_4405202'!$W$20</f>
        <v>286900</v>
      </c>
      <c r="J59" s="32">
        <v>0</v>
      </c>
      <c r="K59" s="32">
        <f t="shared" si="2"/>
        <v>286900</v>
      </c>
      <c r="L59" s="33">
        <f t="shared" si="1"/>
        <v>6722811</v>
      </c>
      <c r="R59" s="64"/>
    </row>
    <row r="60" spans="1:18" ht="15.75">
      <c r="A60" s="25">
        <v>21019</v>
      </c>
      <c r="B60" s="28" t="s">
        <v>55</v>
      </c>
      <c r="C60" s="55">
        <v>163851</v>
      </c>
      <c r="D60" s="32">
        <f>'[2]CTGLR317_1_4405202'!$Y25</f>
        <v>0</v>
      </c>
      <c r="E60" s="32">
        <f>'[2]CTGLR317_1_4405202'!$V$25-'[2]CTGLR317_1_4405202'!$N$25</f>
        <v>141999</v>
      </c>
      <c r="F60" s="32">
        <f>'[3]FUND TABLE'!$I$46</f>
        <v>78</v>
      </c>
      <c r="G60" s="32">
        <v>0</v>
      </c>
      <c r="H60" s="32">
        <f t="shared" si="0"/>
        <v>305928</v>
      </c>
      <c r="I60" s="32">
        <f>'[2]CTGLR317_1_4405202'!$W$25+1</f>
        <v>220671</v>
      </c>
      <c r="J60" s="32">
        <v>0</v>
      </c>
      <c r="K60" s="32">
        <f t="shared" si="2"/>
        <v>220671</v>
      </c>
      <c r="L60" s="33">
        <f t="shared" si="1"/>
        <v>85257</v>
      </c>
      <c r="R60" s="64"/>
    </row>
    <row r="61" spans="1:18" ht="15.75" hidden="1">
      <c r="A61" s="25">
        <v>21020</v>
      </c>
      <c r="B61" s="28" t="s">
        <v>56</v>
      </c>
      <c r="C61" s="40">
        <v>0</v>
      </c>
      <c r="D61" s="32">
        <v>0</v>
      </c>
      <c r="E61" s="32">
        <v>0</v>
      </c>
      <c r="F61" s="32">
        <v>0</v>
      </c>
      <c r="G61" s="32">
        <v>0</v>
      </c>
      <c r="H61" s="32">
        <f t="shared" si="0"/>
        <v>0</v>
      </c>
      <c r="I61" s="32">
        <v>0</v>
      </c>
      <c r="J61" s="32">
        <v>0</v>
      </c>
      <c r="K61" s="32">
        <f t="shared" si="2"/>
        <v>0</v>
      </c>
      <c r="L61" s="33">
        <f t="shared" si="1"/>
        <v>0</v>
      </c>
      <c r="R61" s="64"/>
    </row>
    <row r="62" spans="1:18" ht="15" customHeight="1">
      <c r="A62" s="25">
        <v>21021</v>
      </c>
      <c r="B62" s="28" t="s">
        <v>66</v>
      </c>
      <c r="C62" s="40">
        <v>5835</v>
      </c>
      <c r="D62" s="32">
        <v>0</v>
      </c>
      <c r="E62" s="32">
        <f>'[2]CTGLR317_1_4405202'!$V$27-'[2]CTGLR317_1_4405202'!$N$27</f>
        <v>0</v>
      </c>
      <c r="F62" s="32">
        <v>0</v>
      </c>
      <c r="G62" s="32">
        <v>0</v>
      </c>
      <c r="H62" s="32">
        <f t="shared" si="0"/>
        <v>5835</v>
      </c>
      <c r="I62" s="32">
        <f>'[2]CTGLR317_1_4405202'!$W$27</f>
        <v>0</v>
      </c>
      <c r="J62" s="32">
        <v>0</v>
      </c>
      <c r="K62" s="32">
        <f t="shared" si="2"/>
        <v>0</v>
      </c>
      <c r="L62" s="33">
        <f t="shared" si="1"/>
        <v>5835</v>
      </c>
      <c r="R62" s="64"/>
    </row>
    <row r="63" spans="1:18" ht="15" customHeight="1">
      <c r="A63" s="25">
        <v>21022</v>
      </c>
      <c r="B63" s="28" t="s">
        <v>67</v>
      </c>
      <c r="C63" s="40">
        <v>200282</v>
      </c>
      <c r="D63" s="32">
        <v>0</v>
      </c>
      <c r="E63" s="32">
        <f>'[2]CTGLR317_1_4405202'!$V$28-'[2]CTGLR317_1_4405202'!$N$28</f>
        <v>1063214</v>
      </c>
      <c r="F63" s="32">
        <v>0</v>
      </c>
      <c r="G63" s="32">
        <v>0</v>
      </c>
      <c r="H63" s="32">
        <f t="shared" si="0"/>
        <v>1263496</v>
      </c>
      <c r="I63" s="32">
        <f>'[2]CTGLR317_1_4405202'!$W$28</f>
        <v>1261492</v>
      </c>
      <c r="J63" s="32">
        <v>0</v>
      </c>
      <c r="K63" s="32">
        <f t="shared" si="2"/>
        <v>1261492</v>
      </c>
      <c r="L63" s="33">
        <f t="shared" si="1"/>
        <v>2004</v>
      </c>
      <c r="R63" s="64"/>
    </row>
    <row r="64" spans="1:18" ht="15.75">
      <c r="A64" s="34" t="s">
        <v>36</v>
      </c>
      <c r="B64" s="28" t="s">
        <v>37</v>
      </c>
      <c r="C64" s="55">
        <v>159731932</v>
      </c>
      <c r="D64" s="32">
        <f>SUM('[2]CTGLR317_1_4405202'!$Y$21,'[2]CTGLR317_1_4405202'!$Y$22,'[2]CTGLR317_1_4405202'!$Y$23)</f>
        <v>151503640</v>
      </c>
      <c r="E64" s="32">
        <f>'[4]CWFWKST'!$I$15</f>
        <v>56021600</v>
      </c>
      <c r="F64" s="32">
        <v>0</v>
      </c>
      <c r="G64" s="32">
        <f>'[4]CWFWKST'!$I$21</f>
        <v>0</v>
      </c>
      <c r="H64" s="32">
        <f t="shared" si="0"/>
        <v>367257172</v>
      </c>
      <c r="I64" s="32">
        <f>'[4]CWFWKST'!$I$27+'[4]CWFWKST'!$E$28</f>
        <v>165322860</v>
      </c>
      <c r="J64" s="32">
        <f>'[4]CWFWKST'!$I$29</f>
        <v>41165012</v>
      </c>
      <c r="K64" s="32">
        <f t="shared" si="2"/>
        <v>206487872</v>
      </c>
      <c r="L64" s="33">
        <f t="shared" si="1"/>
        <v>160769300</v>
      </c>
      <c r="R64" s="64"/>
    </row>
    <row r="65" spans="1:18" ht="20.25">
      <c r="A65" s="34" t="s">
        <v>36</v>
      </c>
      <c r="B65" s="28" t="s">
        <v>54</v>
      </c>
      <c r="C65" s="63">
        <v>19296655</v>
      </c>
      <c r="D65" s="35">
        <f>SUM('[2]CTGLR317_1_4405202'!$Y$24)</f>
        <v>0</v>
      </c>
      <c r="E65" s="35">
        <f>'[5]DWFWKST'!$H$11+'[5]DWFWKST'!$H$13</f>
        <v>4154262</v>
      </c>
      <c r="F65" s="35">
        <v>0</v>
      </c>
      <c r="G65" s="35">
        <f>'[5]DWFWKST'!$H$12</f>
        <v>0</v>
      </c>
      <c r="H65" s="35">
        <f t="shared" si="0"/>
        <v>23450917</v>
      </c>
      <c r="I65" s="35">
        <f>'[2]CTGLR317_1_4405202'!$W$24</f>
        <v>6048135</v>
      </c>
      <c r="J65" s="35">
        <f>'[5]DWFWKST'!$H$22</f>
        <v>4098198</v>
      </c>
      <c r="K65" s="35">
        <f t="shared" si="2"/>
        <v>10146333</v>
      </c>
      <c r="L65" s="50">
        <f t="shared" si="1"/>
        <v>13304584</v>
      </c>
      <c r="R65" s="64"/>
    </row>
    <row r="66" spans="1:18" ht="18">
      <c r="A66" s="36"/>
      <c r="B66" s="28" t="s">
        <v>38</v>
      </c>
      <c r="C66" s="59">
        <f aca="true" t="shared" si="3" ref="C66:L66">SUM(C47:C65)</f>
        <v>207435276</v>
      </c>
      <c r="D66" s="59">
        <f t="shared" si="3"/>
        <v>151503640</v>
      </c>
      <c r="E66" s="59">
        <f t="shared" si="3"/>
        <v>404174982</v>
      </c>
      <c r="F66" s="59">
        <f t="shared" si="3"/>
        <v>10004372</v>
      </c>
      <c r="G66" s="59">
        <f t="shared" si="3"/>
        <v>0</v>
      </c>
      <c r="H66" s="59">
        <f t="shared" si="3"/>
        <v>773118270</v>
      </c>
      <c r="I66" s="59">
        <f t="shared" si="3"/>
        <v>528276660</v>
      </c>
      <c r="J66" s="59">
        <f t="shared" si="3"/>
        <v>45263210</v>
      </c>
      <c r="K66" s="59">
        <f t="shared" si="3"/>
        <v>573539870</v>
      </c>
      <c r="L66" s="60">
        <f t="shared" si="3"/>
        <v>199578400</v>
      </c>
      <c r="R66" s="56"/>
    </row>
    <row r="67" spans="3:12" ht="6" customHeight="1">
      <c r="C67" s="49"/>
      <c r="D67" s="49"/>
      <c r="E67" s="49"/>
      <c r="F67" s="49"/>
      <c r="G67" s="49"/>
      <c r="H67" s="49"/>
      <c r="I67" s="49"/>
      <c r="L67" s="49"/>
    </row>
    <row r="68" ht="15.75">
      <c r="Q68" s="31"/>
    </row>
    <row r="70" ht="15.75">
      <c r="H70" s="31"/>
    </row>
  </sheetData>
  <sheetProtection/>
  <mergeCells count="4">
    <mergeCell ref="D40:H40"/>
    <mergeCell ref="C5:H5"/>
    <mergeCell ref="I5:L5"/>
    <mergeCell ref="I40:J40"/>
  </mergeCells>
  <printOptions/>
  <pageMargins left="0.5" right="0.5" top="0.55" bottom="0.55" header="0.25" footer="0.35"/>
  <pageSetup firstPageNumber="90" useFirstPageNumber="1" fitToWidth="2" horizontalDpi="1200" verticalDpi="1200" orientation="portrait" scale="75" r:id="rId1"/>
  <headerFooter alignWithMargins="0">
    <oddFooter>&amp;C&amp;"Times New Roman,Regular"&amp;14&amp;P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Nancy Walsh</cp:lastModifiedBy>
  <cp:lastPrinted>2013-10-25T11:41:19Z</cp:lastPrinted>
  <dcterms:created xsi:type="dcterms:W3CDTF">1999-09-23T14:56:13Z</dcterms:created>
  <dcterms:modified xsi:type="dcterms:W3CDTF">2013-12-30T15:01:25Z</dcterms:modified>
  <cp:category/>
  <cp:version/>
  <cp:contentType/>
  <cp:contentStatus/>
</cp:coreProperties>
</file>