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4725" activeTab="0"/>
  </bookViews>
  <sheets>
    <sheet name="Sch-H-1" sheetId="1" r:id="rId1"/>
  </sheets>
  <externalReferences>
    <externalReference r:id="rId4"/>
    <externalReference r:id="rId5"/>
    <externalReference r:id="rId6"/>
    <externalReference r:id="rId7"/>
  </externalReferences>
  <definedNames>
    <definedName name="\s">#N/A</definedName>
    <definedName name="_Regression_Int" localSheetId="0" hidden="1">1</definedName>
    <definedName name="_xlnm.Print_Area" localSheetId="0">'Sch-H-1'!$A$1:$AA$49</definedName>
    <definedName name="Print_Area_MI">'Sch-H-1'!$A$1:$Z$48</definedName>
  </definedNames>
  <calcPr fullCalcOnLoad="1" fullPrecision="0"/>
</workbook>
</file>

<file path=xl/sharedStrings.xml><?xml version="1.0" encoding="utf-8"?>
<sst xmlns="http://schemas.openxmlformats.org/spreadsheetml/2006/main" count="80" uniqueCount="69">
  <si>
    <t>Home Improvement Guaranty</t>
  </si>
  <si>
    <t>Brokered Transactions Guaranty Fund</t>
  </si>
  <si>
    <t>Itinerant Vendor Guaranty Fund</t>
  </si>
  <si>
    <t>Endowed Chair Investment</t>
  </si>
  <si>
    <t>Connecticut Arts Endowment</t>
  </si>
  <si>
    <t>Soldiers', Sailors' and Marines' Trust</t>
  </si>
  <si>
    <t>FIDUCIARY FUNDS</t>
  </si>
  <si>
    <t>SCHEDULE H-1</t>
  </si>
  <si>
    <t>RECEIPTS AND TRANSFERS</t>
  </si>
  <si>
    <t>DISBURSEMENTS</t>
  </si>
  <si>
    <t>CASH AND</t>
  </si>
  <si>
    <t>SHORT TERM</t>
  </si>
  <si>
    <t xml:space="preserve">SALE OF </t>
  </si>
  <si>
    <t>WITHDRAWALS</t>
  </si>
  <si>
    <t>DISTRIBUTIONS</t>
  </si>
  <si>
    <t>PURCHASE OF</t>
  </si>
  <si>
    <t>cash per</t>
  </si>
  <si>
    <t>INVESTMENTS</t>
  </si>
  <si>
    <t>OTHER</t>
  </si>
  <si>
    <t>LONG TERM</t>
  </si>
  <si>
    <t>FROM U. S.</t>
  </si>
  <si>
    <t>INTERFUND</t>
  </si>
  <si>
    <t>IN U. S.</t>
  </si>
  <si>
    <t>TOTAL</t>
  </si>
  <si>
    <t>exhibit h</t>
  </si>
  <si>
    <t>TAXES</t>
  </si>
  <si>
    <t>RECEIPTS</t>
  </si>
  <si>
    <t>TREASURY</t>
  </si>
  <si>
    <t>TRANSFERS</t>
  </si>
  <si>
    <t>TOTALS</t>
  </si>
  <si>
    <t>(and G/L)</t>
  </si>
  <si>
    <t>Alternate Retirement</t>
  </si>
  <si>
    <t>Municipal Employees Retirement Fund B</t>
  </si>
  <si>
    <t>Probate Retirement</t>
  </si>
  <si>
    <t>Health Club Guaranty</t>
  </si>
  <si>
    <t>Real Estate Guaranty</t>
  </si>
  <si>
    <t>Unemployment Compensation Fund</t>
  </si>
  <si>
    <t>John Dempsey Hospital Malpractice Trust</t>
  </si>
  <si>
    <t xml:space="preserve">Various Treasurer's Trust Funds </t>
  </si>
  <si>
    <t>State Employees' Retirement</t>
  </si>
  <si>
    <t>State's Attorneys' Retirement</t>
  </si>
  <si>
    <t>General Assembly Retirement</t>
  </si>
  <si>
    <t>Public Defenders' Retirement</t>
  </si>
  <si>
    <t>Teachers' Retirement System</t>
  </si>
  <si>
    <t>Police and Firemen Survivors' Benefit</t>
  </si>
  <si>
    <t>Tobacco Health Trust Fund</t>
  </si>
  <si>
    <t>New Home Construction Guaranty Fund</t>
  </si>
  <si>
    <t>DEPOSITS</t>
  </si>
  <si>
    <t>Biomedical Research Trust Fund</t>
  </si>
  <si>
    <t>Totals</t>
  </si>
  <si>
    <t>Fund</t>
  </si>
  <si>
    <t>FS</t>
  </si>
  <si>
    <t>Judges &amp; Compensation Comm. Retirement</t>
  </si>
  <si>
    <t>`</t>
  </si>
  <si>
    <t xml:space="preserve">TRANSFER TO </t>
  </si>
  <si>
    <t>TRUST FUND</t>
  </si>
  <si>
    <t>AND</t>
  </si>
  <si>
    <t>BONDS</t>
  </si>
  <si>
    <t>OPEB Teachers'</t>
  </si>
  <si>
    <t>OPEB State Employees'</t>
  </si>
  <si>
    <t>TRANSFER TO</t>
  </si>
  <si>
    <t xml:space="preserve">AND </t>
  </si>
  <si>
    <t xml:space="preserve">DEPOSITS </t>
  </si>
  <si>
    <t xml:space="preserve">IN U.S. </t>
  </si>
  <si>
    <t>PENSION &amp; OTHER TRUST FUNDS</t>
  </si>
  <si>
    <t>STATEMENT OF CASH RECEIPTS AND DISBURSEMENTS</t>
  </si>
  <si>
    <t>JULY 1, 2010</t>
  </si>
  <si>
    <t>JUNE 30, 2011</t>
  </si>
  <si>
    <t>FISCAL YEAR ENDED JUNE 30,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</si>
</sst>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#,##0.0_);\(#,##0.0\)"/>
    <numFmt numFmtId="168" formatCode="_(* #,##0.0_);_(* \(#,##0.0\);_(* &quot;-&quot;_);_(@_)"/>
    <numFmt numFmtId="169" formatCode="_(* #,##0.00_);_(* \(#,##0.00\);_(* &quot;-&quot;_);_(@_)"/>
    <numFmt numFmtId="170" formatCode="General_)"/>
    <numFmt numFmtId="171" formatCode="0;[Red]0"/>
    <numFmt numFmtId="172" formatCode=";;;"/>
    <numFmt numFmtId="173" formatCode="[$-409]dddd\,\ mmmm\ dd\,\ yyyy"/>
    <numFmt numFmtId="174" formatCode="[$-409]m/d/yy\ h:mm\ AM/PM;@"/>
    <numFmt numFmtId="175" formatCode="m/d/yy\ h:mm;@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* #,##0.0_);_(* \(#,##0.0\);_(* &quot;-&quot;??_);_(@_)"/>
    <numFmt numFmtId="179" formatCode="_(* #,##0_);_(* \(#,##0\);_(* &quot;-&quot;??_);_(@_)"/>
  </numFmts>
  <fonts count="35">
    <font>
      <sz val="10"/>
      <name val="Helv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sz val="10"/>
      <name val="Tms Rmn"/>
      <family val="0"/>
    </font>
    <font>
      <b/>
      <sz val="10"/>
      <name val="Tms Rmn"/>
      <family val="0"/>
    </font>
    <font>
      <b/>
      <sz val="16"/>
      <name val="Times New Roman"/>
      <family val="1"/>
    </font>
    <font>
      <b/>
      <sz val="10"/>
      <name val="Helv"/>
      <family val="0"/>
    </font>
    <font>
      <b/>
      <sz val="14"/>
      <name val="Times New Roman"/>
      <family val="1"/>
    </font>
    <font>
      <u val="singleAccounting"/>
      <sz val="10"/>
      <name val="Times New Roman"/>
      <family val="1"/>
    </font>
    <font>
      <b/>
      <u val="single"/>
      <sz val="12"/>
      <name val="Times New Roman"/>
      <family val="1"/>
    </font>
    <font>
      <b/>
      <u val="singleAccounting"/>
      <sz val="10"/>
      <name val="Times New Roman"/>
      <family val="1"/>
    </font>
    <font>
      <sz val="8"/>
      <name val="Helv"/>
      <family val="0"/>
    </font>
    <font>
      <b/>
      <sz val="10"/>
      <name val="Arial Unicode MS"/>
      <family val="0"/>
    </font>
    <font>
      <b/>
      <u val="doubleAccounting"/>
      <sz val="10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>
        <color indexed="63"/>
      </top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80">
    <xf numFmtId="37" fontId="0" fillId="0" borderId="0" xfId="0" applyAlignment="1">
      <alignment/>
    </xf>
    <xf numFmtId="37" fontId="5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 applyProtection="1">
      <alignment horizontal="left"/>
      <protection/>
    </xf>
    <xf numFmtId="37" fontId="4" fillId="0" borderId="0" xfId="0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37" fontId="1" fillId="0" borderId="0" xfId="0" applyFont="1" applyAlignment="1" applyProtection="1">
      <alignment horizontal="center"/>
      <protection/>
    </xf>
    <xf numFmtId="49" fontId="1" fillId="0" borderId="0" xfId="0" applyNumberFormat="1" applyFont="1" applyAlignment="1">
      <alignment horizontal="center"/>
    </xf>
    <xf numFmtId="37" fontId="1" fillId="0" borderId="0" xfId="0" applyFont="1" applyAlignment="1" applyProtection="1">
      <alignment/>
      <protection/>
    </xf>
    <xf numFmtId="37" fontId="1" fillId="0" borderId="0" xfId="0" applyFont="1" applyAlignment="1">
      <alignment/>
    </xf>
    <xf numFmtId="166" fontId="1" fillId="0" borderId="0" xfId="44" applyNumberFormat="1" applyFont="1" applyAlignment="1" applyProtection="1">
      <alignment/>
      <protection/>
    </xf>
    <xf numFmtId="166" fontId="1" fillId="0" borderId="0" xfId="44" applyNumberFormat="1" applyFont="1" applyAlignment="1">
      <alignment/>
    </xf>
    <xf numFmtId="166" fontId="6" fillId="0" borderId="0" xfId="44" applyNumberFormat="1" applyFont="1" applyAlignment="1">
      <alignment/>
    </xf>
    <xf numFmtId="166" fontId="8" fillId="0" borderId="0" xfId="44" applyNumberFormat="1" applyFont="1" applyAlignment="1">
      <alignment/>
    </xf>
    <xf numFmtId="37" fontId="1" fillId="0" borderId="0" xfId="0" applyFont="1" applyAlignment="1">
      <alignment horizontal="center"/>
    </xf>
    <xf numFmtId="41" fontId="4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>
      <alignment/>
    </xf>
    <xf numFmtId="166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>
      <alignment/>
    </xf>
    <xf numFmtId="42" fontId="4" fillId="0" borderId="0" xfId="0" applyNumberFormat="1" applyFont="1" applyAlignment="1">
      <alignment/>
    </xf>
    <xf numFmtId="42" fontId="4" fillId="0" borderId="0" xfId="44" applyNumberFormat="1" applyFont="1" applyAlignment="1" applyProtection="1">
      <alignment/>
      <protection/>
    </xf>
    <xf numFmtId="49" fontId="1" fillId="0" borderId="0" xfId="0" applyNumberFormat="1" applyFont="1" applyAlignment="1" quotePrefix="1">
      <alignment horizontal="center"/>
    </xf>
    <xf numFmtId="37" fontId="9" fillId="0" borderId="0" xfId="0" applyFont="1" applyAlignment="1" applyProtection="1">
      <alignment horizontal="left"/>
      <protection/>
    </xf>
    <xf numFmtId="37" fontId="7" fillId="0" borderId="0" xfId="0" applyFont="1" applyBorder="1" applyAlignment="1" applyProtection="1">
      <alignment horizontal="left"/>
      <protection/>
    </xf>
    <xf numFmtId="37" fontId="1" fillId="0" borderId="0" xfId="0" applyFont="1" applyAlignment="1" applyProtection="1" quotePrefix="1">
      <alignment horizontal="center"/>
      <protection/>
    </xf>
    <xf numFmtId="41" fontId="10" fillId="0" borderId="0" xfId="0" applyNumberFormat="1" applyFont="1" applyAlignment="1" applyProtection="1">
      <alignment/>
      <protection/>
    </xf>
    <xf numFmtId="41" fontId="10" fillId="0" borderId="0" xfId="0" applyNumberFormat="1" applyFont="1" applyAlignment="1">
      <alignment/>
    </xf>
    <xf numFmtId="37" fontId="4" fillId="0" borderId="0" xfId="0" applyFont="1" applyAlignment="1" applyProtection="1" quotePrefix="1">
      <alignment horizontal="left"/>
      <protection/>
    </xf>
    <xf numFmtId="41" fontId="1" fillId="0" borderId="0" xfId="0" applyNumberFormat="1" applyFont="1" applyAlignment="1" applyProtection="1">
      <alignment/>
      <protection/>
    </xf>
    <xf numFmtId="37" fontId="4" fillId="0" borderId="0" xfId="0" applyFont="1" applyAlignment="1">
      <alignment horizontal="centerContinuous"/>
    </xf>
    <xf numFmtId="37" fontId="11" fillId="0" borderId="0" xfId="0" applyFont="1" applyAlignment="1">
      <alignment horizontal="right"/>
    </xf>
    <xf numFmtId="37" fontId="9" fillId="0" borderId="0" xfId="0" applyFont="1" applyAlignment="1">
      <alignment horizontal="centerContinuous"/>
    </xf>
    <xf numFmtId="37" fontId="9" fillId="0" borderId="0" xfId="0" applyFont="1" applyAlignment="1" quotePrefix="1">
      <alignment horizontal="left"/>
    </xf>
    <xf numFmtId="166" fontId="10" fillId="0" borderId="0" xfId="44" applyNumberFormat="1" applyFont="1" applyBorder="1" applyAlignment="1" applyProtection="1">
      <alignment/>
      <protection/>
    </xf>
    <xf numFmtId="42" fontId="10" fillId="0" borderId="0" xfId="44" applyNumberFormat="1" applyFont="1" applyBorder="1" applyAlignment="1" applyProtection="1">
      <alignment/>
      <protection/>
    </xf>
    <xf numFmtId="0" fontId="4" fillId="0" borderId="0" xfId="0" applyNumberFormat="1" applyFont="1" applyAlignment="1" applyProtection="1">
      <alignment horizontal="center"/>
      <protection/>
    </xf>
    <xf numFmtId="171" fontId="4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0" fontId="14" fillId="20" borderId="10" xfId="0" applyNumberFormat="1" applyFont="1" applyFill="1" applyBorder="1" applyAlignment="1">
      <alignment horizontal="right"/>
    </xf>
    <xf numFmtId="0" fontId="4" fillId="0" borderId="0" xfId="0" applyNumberFormat="1" applyFont="1" applyAlignment="1" applyProtection="1">
      <alignment horizontal="right"/>
      <protection/>
    </xf>
    <xf numFmtId="37" fontId="4" fillId="0" borderId="0" xfId="0" applyFont="1" applyAlignment="1" applyProtection="1">
      <alignment horizontal="right"/>
      <protection/>
    </xf>
    <xf numFmtId="37" fontId="4" fillId="0" borderId="0" xfId="0" applyFont="1" applyAlignment="1" applyProtection="1" quotePrefix="1">
      <alignment horizontal="right"/>
      <protection/>
    </xf>
    <xf numFmtId="37" fontId="4" fillId="0" borderId="0" xfId="0" applyFont="1" applyAlignment="1" quotePrefix="1">
      <alignment/>
    </xf>
    <xf numFmtId="172" fontId="1" fillId="0" borderId="0" xfId="0" applyNumberFormat="1" applyFont="1" applyAlignment="1" applyProtection="1">
      <alignment horizontal="center"/>
      <protection/>
    </xf>
    <xf numFmtId="37" fontId="4" fillId="0" borderId="0" xfId="0" applyFont="1" applyFill="1" applyAlignment="1" applyProtection="1">
      <alignment horizontal="center"/>
      <protection/>
    </xf>
    <xf numFmtId="171" fontId="4" fillId="0" borderId="0" xfId="0" applyNumberFormat="1" applyFont="1" applyFill="1" applyAlignment="1" applyProtection="1">
      <alignment/>
      <protection/>
    </xf>
    <xf numFmtId="37" fontId="4" fillId="0" borderId="0" xfId="0" applyFont="1" applyFill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right"/>
      <protection/>
    </xf>
    <xf numFmtId="37" fontId="4" fillId="0" borderId="0" xfId="0" applyFont="1" applyFill="1" applyAlignment="1" applyProtection="1">
      <alignment horizontal="right"/>
      <protection/>
    </xf>
    <xf numFmtId="41" fontId="4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Fill="1" applyAlignment="1">
      <alignment/>
    </xf>
    <xf numFmtId="37" fontId="4" fillId="0" borderId="0" xfId="0" applyFont="1" applyFill="1" applyAlignment="1">
      <alignment/>
    </xf>
    <xf numFmtId="37" fontId="5" fillId="0" borderId="0" xfId="0" applyFont="1" applyFill="1" applyAlignment="1">
      <alignment/>
    </xf>
    <xf numFmtId="37" fontId="0" fillId="0" borderId="0" xfId="0" applyFill="1" applyAlignment="1">
      <alignment/>
    </xf>
    <xf numFmtId="164" fontId="4" fillId="0" borderId="0" xfId="0" applyNumberFormat="1" applyFont="1" applyFill="1" applyAlignment="1" applyProtection="1">
      <alignment horizontal="center"/>
      <protection/>
    </xf>
    <xf numFmtId="37" fontId="9" fillId="0" borderId="0" xfId="0" applyFont="1" applyFill="1" applyAlignment="1">
      <alignment horizontal="centerContinuous"/>
    </xf>
    <xf numFmtId="37" fontId="1" fillId="0" borderId="0" xfId="0" applyFont="1" applyFill="1" applyAlignment="1">
      <alignment/>
    </xf>
    <xf numFmtId="37" fontId="1" fillId="0" borderId="0" xfId="0" applyFont="1" applyFill="1" applyAlignment="1" applyProtection="1">
      <alignment horizontal="center"/>
      <protection/>
    </xf>
    <xf numFmtId="42" fontId="4" fillId="0" borderId="0" xfId="0" applyNumberFormat="1" applyFont="1" applyFill="1" applyAlignment="1">
      <alignment/>
    </xf>
    <xf numFmtId="41" fontId="10" fillId="0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Alignment="1">
      <alignment/>
    </xf>
    <xf numFmtId="0" fontId="4" fillId="0" borderId="0" xfId="0" applyNumberFormat="1" applyFont="1" applyFill="1" applyAlignment="1">
      <alignment/>
    </xf>
    <xf numFmtId="166" fontId="15" fillId="0" borderId="0" xfId="44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174" fontId="16" fillId="0" borderId="0" xfId="0" applyNumberFormat="1" applyFont="1" applyAlignment="1">
      <alignment/>
    </xf>
    <xf numFmtId="166" fontId="1" fillId="0" borderId="0" xfId="0" applyNumberFormat="1" applyFont="1" applyAlignment="1" applyProtection="1">
      <alignment/>
      <protection/>
    </xf>
    <xf numFmtId="41" fontId="1" fillId="0" borderId="0" xfId="0" applyNumberFormat="1" applyFont="1" applyAlignment="1" applyProtection="1">
      <alignment/>
      <protection/>
    </xf>
    <xf numFmtId="41" fontId="12" fillId="0" borderId="0" xfId="0" applyNumberFormat="1" applyFont="1" applyAlignment="1" applyProtection="1">
      <alignment/>
      <protection/>
    </xf>
    <xf numFmtId="166" fontId="12" fillId="0" borderId="0" xfId="44" applyNumberFormat="1" applyFont="1" applyBorder="1" applyAlignment="1" applyProtection="1">
      <alignment/>
      <protection/>
    </xf>
    <xf numFmtId="37" fontId="1" fillId="0" borderId="0" xfId="0" applyFont="1" applyAlignment="1">
      <alignment/>
    </xf>
    <xf numFmtId="175" fontId="1" fillId="0" borderId="0" xfId="0" applyNumberFormat="1" applyFont="1" applyAlignment="1">
      <alignment/>
    </xf>
    <xf numFmtId="179" fontId="4" fillId="0" borderId="0" xfId="42" applyNumberFormat="1" applyFont="1" applyAlignment="1" applyProtection="1">
      <alignment/>
      <protection/>
    </xf>
    <xf numFmtId="179" fontId="10" fillId="0" borderId="0" xfId="42" applyNumberFormat="1" applyFont="1" applyAlignment="1" applyProtection="1">
      <alignment/>
      <protection/>
    </xf>
    <xf numFmtId="37" fontId="5" fillId="24" borderId="0" xfId="0" applyFont="1" applyFill="1" applyAlignment="1">
      <alignment/>
    </xf>
    <xf numFmtId="37" fontId="0" fillId="24" borderId="0" xfId="0" applyFill="1" applyAlignment="1">
      <alignment/>
    </xf>
    <xf numFmtId="37" fontId="1" fillId="0" borderId="0" xfId="0" applyFont="1" applyFill="1" applyAlignment="1">
      <alignment horizontal="center"/>
    </xf>
    <xf numFmtId="37" fontId="0" fillId="0" borderId="0" xfId="0" applyFill="1" applyAlignment="1">
      <alignment horizontal="center"/>
    </xf>
    <xf numFmtId="0" fontId="14" fillId="20" borderId="0" xfId="0" applyNumberFormat="1" applyFont="1" applyFill="1" applyBorder="1" applyAlignment="1">
      <alignment horizontal="right"/>
    </xf>
    <xf numFmtId="37" fontId="34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ial%20Balances\Fiducia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upporting%20Docs\Buy%20Sale%20LT%20Investmen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1ex-H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AD\LEGAL\Reconcile\TfrAna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GLR317_1_4408566"/>
    </sheetNames>
    <sheetDataSet>
      <sheetData sheetId="0">
        <row r="9">
          <cell r="M9">
            <v>3435.03</v>
          </cell>
        </row>
        <row r="14">
          <cell r="M14">
            <v>9455.44</v>
          </cell>
        </row>
        <row r="15">
          <cell r="M15">
            <v>256.26</v>
          </cell>
        </row>
        <row r="18">
          <cell r="M18">
            <v>-1065.3</v>
          </cell>
        </row>
        <row r="19">
          <cell r="M19">
            <v>31055.77</v>
          </cell>
        </row>
        <row r="27">
          <cell r="M27">
            <v>183.77</v>
          </cell>
        </row>
        <row r="28">
          <cell r="M28">
            <v>274.83</v>
          </cell>
        </row>
        <row r="29">
          <cell r="M29">
            <v>290.35</v>
          </cell>
        </row>
        <row r="32">
          <cell r="M32">
            <v>13.05</v>
          </cell>
        </row>
        <row r="33">
          <cell r="M33">
            <v>4323.27</v>
          </cell>
        </row>
        <row r="34">
          <cell r="M34">
            <v>2916.03</v>
          </cell>
        </row>
        <row r="35">
          <cell r="M35">
            <v>2992.41</v>
          </cell>
        </row>
        <row r="38">
          <cell r="M38">
            <v>130.42</v>
          </cell>
        </row>
        <row r="46">
          <cell r="H46">
            <v>0</v>
          </cell>
          <cell r="I46">
            <v>1335263781.25</v>
          </cell>
          <cell r="J46">
            <v>0</v>
          </cell>
          <cell r="K46">
            <v>1318653725.97</v>
          </cell>
        </row>
        <row r="47">
          <cell r="H47">
            <v>0</v>
          </cell>
          <cell r="I47">
            <v>54101.56</v>
          </cell>
          <cell r="J47">
            <v>0</v>
          </cell>
          <cell r="K47">
            <v>0</v>
          </cell>
        </row>
        <row r="48">
          <cell r="H48">
            <v>0</v>
          </cell>
          <cell r="I48">
            <v>37.84</v>
          </cell>
          <cell r="J48">
            <v>0</v>
          </cell>
          <cell r="K48">
            <v>1166.71</v>
          </cell>
        </row>
        <row r="49">
          <cell r="H49">
            <v>0</v>
          </cell>
          <cell r="I49">
            <v>14631203.47</v>
          </cell>
          <cell r="J49">
            <v>0</v>
          </cell>
          <cell r="K49">
            <v>19401799.75</v>
          </cell>
        </row>
        <row r="50">
          <cell r="H50">
            <v>0</v>
          </cell>
          <cell r="I50">
            <v>15985.18</v>
          </cell>
          <cell r="J50">
            <v>0</v>
          </cell>
          <cell r="K50">
            <v>0</v>
          </cell>
        </row>
        <row r="51">
          <cell r="H51">
            <v>0</v>
          </cell>
          <cell r="I51">
            <v>1498916254.89</v>
          </cell>
          <cell r="J51">
            <v>0</v>
          </cell>
          <cell r="K51">
            <v>1487231501.05</v>
          </cell>
        </row>
        <row r="52">
          <cell r="H52">
            <v>0</v>
          </cell>
          <cell r="I52">
            <v>129479796.13</v>
          </cell>
          <cell r="J52">
            <v>0</v>
          </cell>
          <cell r="K52">
            <v>99041304.13</v>
          </cell>
        </row>
        <row r="53">
          <cell r="H53">
            <v>0</v>
          </cell>
          <cell r="I53">
            <v>1090110.37</v>
          </cell>
          <cell r="J53">
            <v>0</v>
          </cell>
          <cell r="K53">
            <v>923912.7</v>
          </cell>
        </row>
        <row r="54">
          <cell r="H54">
            <v>0</v>
          </cell>
          <cell r="I54">
            <v>3937276.39</v>
          </cell>
          <cell r="J54">
            <v>0</v>
          </cell>
          <cell r="K54">
            <v>7051081.28</v>
          </cell>
        </row>
        <row r="55">
          <cell r="H55">
            <v>0</v>
          </cell>
          <cell r="I55">
            <v>544770306.77</v>
          </cell>
          <cell r="J55">
            <v>0</v>
          </cell>
          <cell r="K55">
            <v>514244122.12</v>
          </cell>
        </row>
        <row r="56">
          <cell r="H56">
            <v>0</v>
          </cell>
          <cell r="I56">
            <v>78152067.62</v>
          </cell>
          <cell r="J56">
            <v>0</v>
          </cell>
          <cell r="K56">
            <v>93636745.3</v>
          </cell>
        </row>
        <row r="58">
          <cell r="H58">
            <v>0</v>
          </cell>
          <cell r="I58">
            <v>36992407.59</v>
          </cell>
          <cell r="J58">
            <v>0</v>
          </cell>
          <cell r="K58">
            <v>36982655.9</v>
          </cell>
        </row>
        <row r="59">
          <cell r="H59">
            <v>0</v>
          </cell>
          <cell r="I59">
            <v>37260.15</v>
          </cell>
          <cell r="J59">
            <v>0</v>
          </cell>
          <cell r="K59">
            <v>15392.75</v>
          </cell>
        </row>
        <row r="60">
          <cell r="H60">
            <v>0</v>
          </cell>
          <cell r="I60">
            <v>71433.85</v>
          </cell>
          <cell r="J60">
            <v>0</v>
          </cell>
          <cell r="K60">
            <v>50000</v>
          </cell>
        </row>
        <row r="61">
          <cell r="H61">
            <v>0</v>
          </cell>
          <cell r="I61">
            <v>2725049.25</v>
          </cell>
          <cell r="J61">
            <v>0</v>
          </cell>
          <cell r="K61">
            <v>2614259.96</v>
          </cell>
        </row>
        <row r="62"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H63">
            <v>0</v>
          </cell>
          <cell r="I63">
            <v>4200</v>
          </cell>
          <cell r="J63">
            <v>0</v>
          </cell>
          <cell r="K63">
            <v>0</v>
          </cell>
        </row>
        <row r="64">
          <cell r="H64">
            <v>0</v>
          </cell>
          <cell r="I64">
            <v>170675.78</v>
          </cell>
          <cell r="J64">
            <v>0</v>
          </cell>
          <cell r="K64">
            <v>453418.64</v>
          </cell>
        </row>
        <row r="65">
          <cell r="H65">
            <v>0</v>
          </cell>
          <cell r="I65">
            <v>15673.75</v>
          </cell>
          <cell r="J65">
            <v>0</v>
          </cell>
          <cell r="K65">
            <v>0</v>
          </cell>
        </row>
        <row r="66">
          <cell r="H66">
            <v>0</v>
          </cell>
          <cell r="I66">
            <v>13283.4</v>
          </cell>
          <cell r="J66">
            <v>0</v>
          </cell>
          <cell r="K66">
            <v>1716486.87</v>
          </cell>
        </row>
        <row r="67">
          <cell r="H67">
            <v>0</v>
          </cell>
          <cell r="I67">
            <v>13117.96</v>
          </cell>
          <cell r="J67">
            <v>0</v>
          </cell>
          <cell r="K67">
            <v>61626.6</v>
          </cell>
        </row>
        <row r="68">
          <cell r="H68">
            <v>0</v>
          </cell>
          <cell r="I68">
            <v>673053.69</v>
          </cell>
          <cell r="J68">
            <v>0</v>
          </cell>
          <cell r="K68">
            <v>767185</v>
          </cell>
        </row>
        <row r="69">
          <cell r="H69">
            <v>0</v>
          </cell>
          <cell r="I69">
            <v>2476025.66</v>
          </cell>
          <cell r="J69">
            <v>0</v>
          </cell>
          <cell r="K69">
            <v>0</v>
          </cell>
        </row>
        <row r="70">
          <cell r="H70">
            <v>0</v>
          </cell>
          <cell r="I70">
            <v>1470.79</v>
          </cell>
          <cell r="J70">
            <v>0</v>
          </cell>
          <cell r="K70">
            <v>3165.5</v>
          </cell>
        </row>
        <row r="72">
          <cell r="I72">
            <v>1367157287.49</v>
          </cell>
          <cell r="J72">
            <v>0</v>
          </cell>
        </row>
        <row r="73">
          <cell r="H73">
            <v>0</v>
          </cell>
          <cell r="I73">
            <v>2963681.71</v>
          </cell>
          <cell r="J73">
            <v>0</v>
          </cell>
          <cell r="K7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Receipt"/>
      <sheetName val="Receipt Adjust"/>
      <sheetName val="Buy-Sell"/>
      <sheetName val="Query"/>
    </sheetNames>
    <sheetDataSet>
      <sheetData sheetId="0">
        <row r="5">
          <cell r="B5">
            <v>155131134.42000002</v>
          </cell>
        </row>
        <row r="6">
          <cell r="B6">
            <v>7370843.75</v>
          </cell>
        </row>
        <row r="7">
          <cell r="B7">
            <v>201103571.41</v>
          </cell>
        </row>
        <row r="8">
          <cell r="B8">
            <v>6741160.45</v>
          </cell>
        </row>
        <row r="9">
          <cell r="B9">
            <v>-507.72</v>
          </cell>
        </row>
        <row r="10">
          <cell r="B10">
            <v>863266.2500000001</v>
          </cell>
        </row>
      </sheetData>
      <sheetData sheetId="2">
        <row r="5">
          <cell r="B5">
            <v>409690000</v>
          </cell>
          <cell r="C5">
            <v>-338111409.05</v>
          </cell>
        </row>
        <row r="6">
          <cell r="B6">
            <v>9100</v>
          </cell>
          <cell r="C6">
            <v>0</v>
          </cell>
        </row>
        <row r="7">
          <cell r="B7">
            <v>5290000</v>
          </cell>
          <cell r="C7">
            <v>-13345981.129999999</v>
          </cell>
        </row>
        <row r="8">
          <cell r="B8">
            <v>652812300</v>
          </cell>
          <cell r="C8">
            <v>-447197723.51</v>
          </cell>
        </row>
        <row r="9">
          <cell r="B9">
            <v>128737000</v>
          </cell>
          <cell r="C9">
            <v>-12270412.44</v>
          </cell>
        </row>
        <row r="10">
          <cell r="B10">
            <v>207000</v>
          </cell>
          <cell r="C10">
            <v>-986.5</v>
          </cell>
        </row>
        <row r="11">
          <cell r="B11">
            <v>3292000</v>
          </cell>
          <cell r="C11">
            <v>-1468487.37</v>
          </cell>
        </row>
        <row r="12">
          <cell r="B12">
            <v>2461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-H"/>
      <sheetName val="EX-H-a"/>
    </sheetNames>
    <sheetDataSet>
      <sheetData sheetId="0">
        <row r="18">
          <cell r="C18">
            <v>282326684</v>
          </cell>
        </row>
        <row r="19">
          <cell r="C19">
            <v>235335</v>
          </cell>
        </row>
        <row r="20">
          <cell r="C20">
            <v>15680</v>
          </cell>
        </row>
        <row r="21">
          <cell r="C21">
            <v>3895829</v>
          </cell>
        </row>
        <row r="22">
          <cell r="C22">
            <v>233120</v>
          </cell>
        </row>
        <row r="23">
          <cell r="C23">
            <v>587655244</v>
          </cell>
        </row>
        <row r="24">
          <cell r="C24">
            <v>53695014</v>
          </cell>
        </row>
        <row r="25">
          <cell r="C25">
            <v>1193765</v>
          </cell>
        </row>
        <row r="26">
          <cell r="C26">
            <v>4543909</v>
          </cell>
        </row>
        <row r="27">
          <cell r="C27">
            <v>74975403</v>
          </cell>
        </row>
        <row r="28">
          <cell r="C28">
            <v>49507084</v>
          </cell>
        </row>
        <row r="29">
          <cell r="C29">
            <v>43575</v>
          </cell>
        </row>
        <row r="30">
          <cell r="C30">
            <v>348188</v>
          </cell>
        </row>
        <row r="31">
          <cell r="C31">
            <v>521522</v>
          </cell>
        </row>
        <row r="32">
          <cell r="C32">
            <v>236798</v>
          </cell>
        </row>
        <row r="33">
          <cell r="C33">
            <v>500000</v>
          </cell>
        </row>
        <row r="34">
          <cell r="C34">
            <v>22600</v>
          </cell>
        </row>
        <row r="35">
          <cell r="C35">
            <v>21893</v>
          </cell>
        </row>
        <row r="36">
          <cell r="C36">
            <v>6972466</v>
          </cell>
        </row>
        <row r="37">
          <cell r="C37">
            <v>6303945</v>
          </cell>
        </row>
        <row r="38">
          <cell r="C38">
            <v>5617421</v>
          </cell>
        </row>
        <row r="39">
          <cell r="C39">
            <v>974516</v>
          </cell>
        </row>
        <row r="40">
          <cell r="C40">
            <v>1391980</v>
          </cell>
        </row>
        <row r="41">
          <cell r="C41">
            <v>245343</v>
          </cell>
        </row>
        <row r="42">
          <cell r="C42">
            <v>584038</v>
          </cell>
        </row>
        <row r="43">
          <cell r="C43">
            <v>4320924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UND TABLE"/>
      <sheetName val="GROUP TABLE"/>
      <sheetName val="DATA"/>
    </sheetNames>
    <sheetDataSet>
      <sheetData sheetId="0">
        <row r="87">
          <cell r="I87">
            <v>-8450.31</v>
          </cell>
        </row>
        <row r="88">
          <cell r="I88">
            <v>0</v>
          </cell>
        </row>
        <row r="89">
          <cell r="I89">
            <v>-7428.36</v>
          </cell>
        </row>
        <row r="90">
          <cell r="I90">
            <v>710.3</v>
          </cell>
        </row>
        <row r="91">
          <cell r="I91">
            <v>0</v>
          </cell>
        </row>
        <row r="92">
          <cell r="I92">
            <v>3665107.85</v>
          </cell>
        </row>
        <row r="93">
          <cell r="I93">
            <v>41835.54</v>
          </cell>
        </row>
        <row r="94">
          <cell r="I94">
            <v>45094.1</v>
          </cell>
        </row>
        <row r="95">
          <cell r="H95">
            <v>0</v>
          </cell>
        </row>
        <row r="97">
          <cell r="I97">
            <v>212.62</v>
          </cell>
        </row>
        <row r="98">
          <cell r="I98">
            <v>362.98</v>
          </cell>
        </row>
        <row r="99">
          <cell r="I99">
            <v>123.61</v>
          </cell>
        </row>
        <row r="101">
          <cell r="I101">
            <v>223.73</v>
          </cell>
        </row>
        <row r="102">
          <cell r="I102">
            <v>508643.2400000002</v>
          </cell>
        </row>
        <row r="103">
          <cell r="I103">
            <v>-494504.33999999985</v>
          </cell>
        </row>
        <row r="104">
          <cell r="I104">
            <v>3719.04</v>
          </cell>
        </row>
        <row r="105">
          <cell r="I105">
            <v>-2265642.21</v>
          </cell>
        </row>
        <row r="106">
          <cell r="I106">
            <v>166.62</v>
          </cell>
        </row>
        <row r="107">
          <cell r="I107">
            <v>-2464206.27</v>
          </cell>
        </row>
        <row r="108">
          <cell r="H108">
            <v>-800000</v>
          </cell>
          <cell r="I108">
            <v>-10000000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Q271"/>
  <sheetViews>
    <sheetView showGridLines="0" tabSelected="1" zoomScalePageLayoutView="0" workbookViewId="0" topLeftCell="A1">
      <selection activeCell="A1" sqref="A1"/>
    </sheetView>
  </sheetViews>
  <sheetFormatPr defaultColWidth="16.7109375" defaultRowHeight="12.75"/>
  <cols>
    <col min="1" max="1" width="6.28125" style="0" bestFit="1" customWidth="1"/>
    <col min="2" max="2" width="33.7109375" style="0" customWidth="1"/>
    <col min="3" max="3" width="5.28125" style="0" hidden="1" customWidth="1"/>
    <col min="4" max="5" width="12.7109375" style="0" hidden="1" customWidth="1"/>
    <col min="6" max="6" width="13.28125" style="0" customWidth="1"/>
    <col min="7" max="7" width="11.8515625" style="0" customWidth="1"/>
    <col min="8" max="8" width="13.421875" style="0" customWidth="1"/>
    <col min="9" max="9" width="13.28125" style="0" customWidth="1"/>
    <col min="10" max="10" width="3.7109375" style="0" hidden="1" customWidth="1"/>
    <col min="11" max="11" width="15.28125" style="0" customWidth="1"/>
    <col min="12" max="12" width="1.7109375" style="0" customWidth="1"/>
    <col min="13" max="13" width="12.57421875" style="0" customWidth="1"/>
    <col min="14" max="14" width="15.00390625" style="0" customWidth="1"/>
    <col min="15" max="15" width="1.7109375" style="0" customWidth="1"/>
    <col min="16" max="16" width="13.7109375" style="53" customWidth="1"/>
    <col min="17" max="17" width="2.28125" style="53" customWidth="1"/>
    <col min="18" max="18" width="18.28125" style="53" customWidth="1"/>
    <col min="19" max="19" width="2.28125" style="53" customWidth="1"/>
    <col min="20" max="20" width="13.7109375" style="0" customWidth="1"/>
    <col min="21" max="21" width="1.57421875" style="0" customWidth="1"/>
    <col min="22" max="22" width="12.7109375" style="0" hidden="1" customWidth="1"/>
    <col min="23" max="23" width="1.7109375" style="0" customWidth="1"/>
    <col min="24" max="24" width="13.7109375" style="0" customWidth="1"/>
    <col min="25" max="25" width="1.7109375" style="0" customWidth="1"/>
    <col min="26" max="26" width="16.140625" style="0" customWidth="1"/>
    <col min="27" max="27" width="2.7109375" style="0" customWidth="1"/>
    <col min="28" max="28" width="14.57421875" style="0" bestFit="1" customWidth="1"/>
    <col min="29" max="29" width="2.7109375" style="0" customWidth="1"/>
    <col min="30" max="30" width="4.7109375" style="0" customWidth="1"/>
    <col min="31" max="31" width="1.7109375" style="0" customWidth="1"/>
    <col min="32" max="33" width="6.7109375" style="0" customWidth="1"/>
    <col min="34" max="35" width="11.7109375" style="0" customWidth="1"/>
    <col min="36" max="36" width="1.7109375" style="0" customWidth="1"/>
    <col min="37" max="37" width="6.7109375" style="0" customWidth="1"/>
    <col min="40" max="40" width="1.7109375" style="0" customWidth="1"/>
    <col min="41" max="41" width="6.7109375" style="0" customWidth="1"/>
  </cols>
  <sheetData>
    <row r="1" spans="1:43" ht="18" customHeight="1">
      <c r="A1" s="23" t="s">
        <v>6</v>
      </c>
      <c r="B1" s="2"/>
      <c r="C1" s="2"/>
      <c r="D1" s="2"/>
      <c r="E1" s="2"/>
      <c r="F1" s="2"/>
      <c r="G1" s="2"/>
      <c r="H1" s="2"/>
      <c r="I1" s="70"/>
      <c r="J1" s="70"/>
      <c r="K1" s="71"/>
      <c r="L1" s="70"/>
      <c r="M1" s="70"/>
      <c r="N1" s="71"/>
      <c r="P1" s="51"/>
      <c r="Q1" s="51"/>
      <c r="R1" s="51"/>
      <c r="S1" s="51"/>
      <c r="T1" s="2"/>
      <c r="U1" s="2"/>
      <c r="V1" s="2"/>
      <c r="W1" s="2"/>
      <c r="X1" s="2"/>
      <c r="Y1" s="2"/>
      <c r="AA1" s="79" t="s">
        <v>7</v>
      </c>
      <c r="AB1" s="2"/>
      <c r="AC1" s="2"/>
      <c r="AD1" s="2"/>
      <c r="AE1" s="2"/>
      <c r="AF1" s="2"/>
      <c r="AG1" s="1"/>
      <c r="AH1" s="37" t="s">
        <v>50</v>
      </c>
      <c r="AI1" s="38" t="s">
        <v>51</v>
      </c>
      <c r="AJ1" s="1"/>
      <c r="AK1" s="1"/>
      <c r="AL1" s="1"/>
      <c r="AM1" s="1"/>
      <c r="AN1" s="1"/>
      <c r="AO1" s="1"/>
      <c r="AP1" s="1"/>
      <c r="AQ1" s="1"/>
    </row>
    <row r="2" spans="1:43" ht="18" customHeight="1">
      <c r="A2" s="23" t="s">
        <v>64</v>
      </c>
      <c r="B2" s="2"/>
      <c r="C2" s="2"/>
      <c r="D2" s="2"/>
      <c r="E2" s="2"/>
      <c r="F2" s="2"/>
      <c r="G2" s="2"/>
      <c r="H2" s="2"/>
      <c r="I2" s="70"/>
      <c r="J2" s="70"/>
      <c r="K2" s="71"/>
      <c r="L2" s="70"/>
      <c r="M2" s="70"/>
      <c r="N2" s="71"/>
      <c r="P2" s="51"/>
      <c r="Q2" s="51"/>
      <c r="R2" s="51"/>
      <c r="S2" s="51"/>
      <c r="T2" s="2"/>
      <c r="U2" s="2"/>
      <c r="V2" s="2"/>
      <c r="W2" s="2"/>
      <c r="X2" s="2"/>
      <c r="Y2" s="2"/>
      <c r="AA2" s="30"/>
      <c r="AB2" s="2"/>
      <c r="AC2" s="2"/>
      <c r="AD2" s="2"/>
      <c r="AE2" s="2"/>
      <c r="AF2" s="2"/>
      <c r="AG2" s="1"/>
      <c r="AH2" s="37"/>
      <c r="AI2" s="78"/>
      <c r="AJ2" s="1"/>
      <c r="AK2" s="1"/>
      <c r="AL2" s="1"/>
      <c r="AM2" s="1"/>
      <c r="AN2" s="1"/>
      <c r="AO2" s="1"/>
      <c r="AP2" s="1"/>
      <c r="AQ2" s="1"/>
    </row>
    <row r="3" spans="1:43" ht="16.5" customHeight="1">
      <c r="A3" s="22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2"/>
      <c r="O3" s="2"/>
      <c r="P3" s="51"/>
      <c r="Q3" s="51"/>
      <c r="R3" s="51"/>
      <c r="S3" s="5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16.5" customHeight="1">
      <c r="A4" s="32" t="s">
        <v>68</v>
      </c>
      <c r="B4" s="2"/>
      <c r="C4" s="2"/>
      <c r="D4" s="2"/>
      <c r="E4" s="2"/>
      <c r="F4" s="2"/>
      <c r="G4" s="2"/>
      <c r="H4" s="64"/>
      <c r="I4" s="65"/>
      <c r="J4" s="2"/>
      <c r="K4" s="2"/>
      <c r="L4" s="2"/>
      <c r="M4" s="64"/>
      <c r="N4" s="65"/>
      <c r="O4" s="2"/>
      <c r="P4" s="51"/>
      <c r="Q4" s="51"/>
      <c r="R4" s="51"/>
      <c r="S4" s="5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16.5" customHeight="1">
      <c r="A5" s="32"/>
      <c r="B5" s="2"/>
      <c r="C5" s="2"/>
      <c r="D5" s="2"/>
      <c r="E5" s="2"/>
      <c r="F5" s="2"/>
      <c r="G5" s="2"/>
      <c r="H5" s="64"/>
      <c r="I5" s="65"/>
      <c r="J5" s="2"/>
      <c r="K5" s="2"/>
      <c r="L5" s="2"/>
      <c r="M5" s="64"/>
      <c r="N5" s="65"/>
      <c r="O5" s="2"/>
      <c r="P5" s="51"/>
      <c r="Q5" s="51"/>
      <c r="R5" s="51"/>
      <c r="S5" s="5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16.5" customHeight="1">
      <c r="A6" s="32"/>
      <c r="B6" s="2"/>
      <c r="C6" s="2"/>
      <c r="D6" s="2"/>
      <c r="E6" s="2"/>
      <c r="F6" s="2"/>
      <c r="G6" s="2"/>
      <c r="H6" s="64"/>
      <c r="I6" s="65"/>
      <c r="J6" s="2"/>
      <c r="K6" s="2"/>
      <c r="L6" s="2"/>
      <c r="M6" s="64"/>
      <c r="N6" s="65"/>
      <c r="O6" s="2"/>
      <c r="P6" s="51"/>
      <c r="Q6" s="51"/>
      <c r="R6" s="51"/>
      <c r="S6" s="51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16.5" customHeight="1">
      <c r="A7" s="32"/>
      <c r="B7" s="2"/>
      <c r="C7" s="2"/>
      <c r="D7" s="2"/>
      <c r="E7" s="2"/>
      <c r="F7" s="2"/>
      <c r="G7" s="2"/>
      <c r="H7" s="64"/>
      <c r="I7" s="65"/>
      <c r="J7" s="2"/>
      <c r="K7" s="2"/>
      <c r="L7" s="2"/>
      <c r="M7" s="64"/>
      <c r="N7" s="65"/>
      <c r="O7" s="2"/>
      <c r="P7" s="51"/>
      <c r="Q7" s="51"/>
      <c r="R7" s="51"/>
      <c r="S7" s="51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ht="16.5" customHeight="1">
      <c r="A8" s="32"/>
      <c r="B8" s="2"/>
      <c r="C8" s="2"/>
      <c r="D8" s="2"/>
      <c r="E8" s="2"/>
      <c r="F8" s="2"/>
      <c r="G8" s="2"/>
      <c r="H8" s="64"/>
      <c r="I8" s="65"/>
      <c r="J8" s="2"/>
      <c r="K8" s="2"/>
      <c r="L8" s="2"/>
      <c r="M8" s="64"/>
      <c r="N8" s="65"/>
      <c r="O8" s="2"/>
      <c r="P8" s="51"/>
      <c r="Q8" s="51"/>
      <c r="R8" s="51"/>
      <c r="S8" s="51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ht="16.5" customHeight="1">
      <c r="A9" s="32"/>
      <c r="B9" s="2"/>
      <c r="C9" s="2"/>
      <c r="D9" s="2"/>
      <c r="E9" s="2"/>
      <c r="F9" s="2"/>
      <c r="G9" s="2"/>
      <c r="H9" s="64"/>
      <c r="I9" s="65"/>
      <c r="J9" s="2"/>
      <c r="K9" s="2"/>
      <c r="L9" s="2"/>
      <c r="M9" s="64"/>
      <c r="N9" s="65"/>
      <c r="O9" s="2"/>
      <c r="P9" s="51"/>
      <c r="Q9" s="51"/>
      <c r="R9" s="51"/>
      <c r="S9" s="51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16.5" customHeight="1">
      <c r="A10" s="32"/>
      <c r="B10" s="2"/>
      <c r="C10" s="2"/>
      <c r="D10" s="2"/>
      <c r="E10" s="2"/>
      <c r="F10" s="2"/>
      <c r="G10" s="2"/>
      <c r="H10" s="64"/>
      <c r="I10" s="65"/>
      <c r="J10" s="2"/>
      <c r="K10" s="2"/>
      <c r="L10" s="2"/>
      <c r="M10" s="64"/>
      <c r="N10" s="65"/>
      <c r="O10" s="2"/>
      <c r="P10" s="51"/>
      <c r="Q10" s="51"/>
      <c r="R10" s="51"/>
      <c r="S10" s="51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12.75">
      <c r="A11" s="2"/>
      <c r="B11" s="2"/>
      <c r="C11" s="2"/>
      <c r="D11" s="2"/>
      <c r="E11" s="2"/>
      <c r="F11" s="2"/>
      <c r="G11" s="3"/>
      <c r="H11" s="2"/>
      <c r="I11" s="2"/>
      <c r="J11" s="2"/>
      <c r="K11" s="2"/>
      <c r="L11" s="2"/>
      <c r="M11" s="2"/>
      <c r="N11" s="2"/>
      <c r="O11" s="2"/>
      <c r="P11" s="51"/>
      <c r="Q11" s="51"/>
      <c r="R11" s="51"/>
      <c r="S11" s="51"/>
      <c r="T11" s="3"/>
      <c r="U11" s="3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51"/>
      <c r="Q12" s="51"/>
      <c r="R12" s="51"/>
      <c r="S12" s="51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18.75">
      <c r="A13" s="2"/>
      <c r="B13" s="2"/>
      <c r="C13" s="2"/>
      <c r="D13" s="2"/>
      <c r="E13" s="2"/>
      <c r="F13" s="2"/>
      <c r="G13" s="31" t="s">
        <v>8</v>
      </c>
      <c r="H13" s="29"/>
      <c r="I13" s="29"/>
      <c r="J13" s="29"/>
      <c r="K13" s="29"/>
      <c r="L13" s="29"/>
      <c r="M13" s="29"/>
      <c r="N13" s="2"/>
      <c r="O13" s="2"/>
      <c r="P13" s="55" t="s">
        <v>9</v>
      </c>
      <c r="Q13" s="55"/>
      <c r="R13" s="55"/>
      <c r="S13" s="55"/>
      <c r="T13" s="29"/>
      <c r="U13" s="29"/>
      <c r="V13" s="29"/>
      <c r="W13" s="29"/>
      <c r="X13" s="2"/>
      <c r="Y13" s="2"/>
      <c r="Z13" s="2"/>
      <c r="AA13" s="2"/>
      <c r="AB13" s="2"/>
      <c r="AC13" s="2"/>
      <c r="AD13" s="2"/>
      <c r="AE13" s="2"/>
      <c r="AF13" s="2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51"/>
      <c r="Q14" s="51"/>
      <c r="R14" s="51"/>
      <c r="S14" s="51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51"/>
      <c r="Q15" s="51"/>
      <c r="R15" s="76" t="s">
        <v>60</v>
      </c>
      <c r="S15" s="51"/>
      <c r="T15" s="2"/>
      <c r="U15" s="2"/>
      <c r="V15" s="6" t="s">
        <v>54</v>
      </c>
      <c r="W15" s="6"/>
      <c r="X15" s="2"/>
      <c r="Y15" s="2"/>
      <c r="Z15" s="2"/>
      <c r="AA15" s="2"/>
      <c r="AB15" s="2"/>
      <c r="AC15" s="2"/>
      <c r="AD15" s="2"/>
      <c r="AE15" s="2"/>
      <c r="AF15" s="2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77"/>
      <c r="O16" s="2"/>
      <c r="P16" s="51"/>
      <c r="Q16" s="51"/>
      <c r="R16" s="76" t="s">
        <v>55</v>
      </c>
      <c r="S16" s="51"/>
      <c r="T16" s="2"/>
      <c r="U16" s="2"/>
      <c r="V16" s="6" t="s">
        <v>55</v>
      </c>
      <c r="W16" s="6"/>
      <c r="X16" s="2"/>
      <c r="Y16" s="2"/>
      <c r="Z16" s="2"/>
      <c r="AA16" s="2"/>
      <c r="AB16" s="2"/>
      <c r="AC16" s="2"/>
      <c r="AD16" s="2"/>
      <c r="AE16" s="2"/>
      <c r="AF16" s="2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12.75">
      <c r="A17" s="2"/>
      <c r="B17" s="2"/>
      <c r="C17" s="2"/>
      <c r="D17" s="2"/>
      <c r="E17" s="2"/>
      <c r="F17" s="6" t="s">
        <v>10</v>
      </c>
      <c r="G17" s="9"/>
      <c r="H17" s="9"/>
      <c r="I17" s="9"/>
      <c r="J17" s="9"/>
      <c r="K17" s="8"/>
      <c r="L17" s="8"/>
      <c r="M17" s="9"/>
      <c r="N17" s="9"/>
      <c r="O17" s="9"/>
      <c r="P17" s="56"/>
      <c r="Q17" s="56"/>
      <c r="R17" s="76" t="s">
        <v>61</v>
      </c>
      <c r="S17" s="56"/>
      <c r="T17" s="9"/>
      <c r="U17" s="9"/>
      <c r="V17" s="6" t="s">
        <v>56</v>
      </c>
      <c r="W17" s="6"/>
      <c r="X17" s="9"/>
      <c r="Y17" s="9"/>
      <c r="Z17" s="6" t="s">
        <v>10</v>
      </c>
      <c r="AA17" s="9"/>
      <c r="AB17" s="9"/>
      <c r="AC17" s="9"/>
      <c r="AD17" s="2"/>
      <c r="AE17" s="2"/>
      <c r="AF17" s="2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2:43" ht="12.75">
      <c r="B18" s="2"/>
      <c r="C18" s="2"/>
      <c r="D18" s="2"/>
      <c r="E18" s="2"/>
      <c r="F18" s="6" t="s">
        <v>11</v>
      </c>
      <c r="G18" s="9"/>
      <c r="H18" s="14"/>
      <c r="I18" s="6" t="s">
        <v>12</v>
      </c>
      <c r="J18" s="6"/>
      <c r="K18" s="6" t="s">
        <v>13</v>
      </c>
      <c r="L18" s="6"/>
      <c r="M18" s="14"/>
      <c r="N18" s="14"/>
      <c r="O18" s="14"/>
      <c r="R18" s="57" t="s">
        <v>62</v>
      </c>
      <c r="T18" s="6" t="s">
        <v>15</v>
      </c>
      <c r="U18" s="6"/>
      <c r="V18" s="6" t="s">
        <v>47</v>
      </c>
      <c r="W18" s="6"/>
      <c r="X18" s="9"/>
      <c r="Y18" s="9"/>
      <c r="Z18" s="6" t="s">
        <v>11</v>
      </c>
      <c r="AA18" s="9"/>
      <c r="AB18" s="8" t="s">
        <v>16</v>
      </c>
      <c r="AC18" s="9"/>
      <c r="AD18" s="2"/>
      <c r="AE18" s="2"/>
      <c r="AF18" s="2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12.75">
      <c r="A19" s="6"/>
      <c r="B19" s="2"/>
      <c r="C19" s="2"/>
      <c r="D19" s="2"/>
      <c r="E19" s="2"/>
      <c r="F19" s="6" t="s">
        <v>17</v>
      </c>
      <c r="G19" s="9"/>
      <c r="H19" s="6" t="s">
        <v>18</v>
      </c>
      <c r="I19" s="6" t="s">
        <v>19</v>
      </c>
      <c r="J19" s="24" t="s">
        <v>12</v>
      </c>
      <c r="K19" s="24" t="s">
        <v>20</v>
      </c>
      <c r="L19" s="24"/>
      <c r="M19" s="6" t="s">
        <v>21</v>
      </c>
      <c r="N19" s="14"/>
      <c r="O19" s="14"/>
      <c r="P19" s="57"/>
      <c r="Q19" s="57"/>
      <c r="R19" s="57" t="s">
        <v>63</v>
      </c>
      <c r="S19" s="57"/>
      <c r="T19" s="6" t="s">
        <v>19</v>
      </c>
      <c r="U19" s="6"/>
      <c r="V19" s="6" t="s">
        <v>22</v>
      </c>
      <c r="W19" s="6"/>
      <c r="X19" s="6" t="s">
        <v>23</v>
      </c>
      <c r="Y19" s="6"/>
      <c r="Z19" s="6" t="s">
        <v>17</v>
      </c>
      <c r="AA19" s="9"/>
      <c r="AB19" s="8" t="s">
        <v>24</v>
      </c>
      <c r="AC19" s="9"/>
      <c r="AD19" s="2"/>
      <c r="AE19" s="2"/>
      <c r="AF19" s="2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12.75">
      <c r="A20" s="6"/>
      <c r="B20" s="2"/>
      <c r="C20" s="2"/>
      <c r="D20" s="2"/>
      <c r="E20" s="2"/>
      <c r="F20" s="21" t="s">
        <v>66</v>
      </c>
      <c r="G20" s="6" t="s">
        <v>25</v>
      </c>
      <c r="H20" s="6" t="s">
        <v>26</v>
      </c>
      <c r="I20" s="6" t="s">
        <v>17</v>
      </c>
      <c r="J20" s="6" t="s">
        <v>57</v>
      </c>
      <c r="K20" s="6" t="s">
        <v>27</v>
      </c>
      <c r="L20" s="6"/>
      <c r="M20" s="6" t="s">
        <v>28</v>
      </c>
      <c r="N20" s="6" t="s">
        <v>29</v>
      </c>
      <c r="O20" s="6"/>
      <c r="P20" s="57" t="s">
        <v>14</v>
      </c>
      <c r="Q20" s="57"/>
      <c r="R20" s="57" t="s">
        <v>27</v>
      </c>
      <c r="S20" s="57"/>
      <c r="T20" s="6" t="s">
        <v>17</v>
      </c>
      <c r="U20" s="6"/>
      <c r="V20" s="6" t="s">
        <v>27</v>
      </c>
      <c r="W20" s="6"/>
      <c r="X20" s="6" t="s">
        <v>9</v>
      </c>
      <c r="Y20" s="8"/>
      <c r="Z20" s="21" t="s">
        <v>67</v>
      </c>
      <c r="AA20" s="9"/>
      <c r="AB20" s="8" t="s">
        <v>30</v>
      </c>
      <c r="AC20" s="9"/>
      <c r="AD20" s="2"/>
      <c r="AE20" s="2"/>
      <c r="AF20" s="2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12.75">
      <c r="A21" s="2"/>
      <c r="B21" s="2"/>
      <c r="C21" s="42">
        <v>0</v>
      </c>
      <c r="D21" s="2">
        <v>40000</v>
      </c>
      <c r="E21" s="2">
        <v>50000</v>
      </c>
      <c r="F21" s="7"/>
      <c r="G21" s="6"/>
      <c r="H21" s="6"/>
      <c r="I21" s="6"/>
      <c r="J21" s="6"/>
      <c r="K21" s="6"/>
      <c r="L21" s="6"/>
      <c r="M21" s="43"/>
      <c r="N21" s="6"/>
      <c r="O21" s="6"/>
      <c r="P21" s="57"/>
      <c r="Q21" s="57"/>
      <c r="S21" s="57"/>
      <c r="T21" s="6"/>
      <c r="U21" s="6"/>
      <c r="V21" s="8"/>
      <c r="W21" s="8"/>
      <c r="X21" s="8"/>
      <c r="Y21" s="8"/>
      <c r="Z21" s="21"/>
      <c r="AA21" s="9"/>
      <c r="AB21" s="8"/>
      <c r="AC21" s="9"/>
      <c r="AD21" s="2"/>
      <c r="AE21" s="2"/>
      <c r="AF21" s="2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12.75">
      <c r="A22" s="36">
        <v>31001</v>
      </c>
      <c r="B22" s="3" t="s">
        <v>39</v>
      </c>
      <c r="C22" s="39">
        <v>31001</v>
      </c>
      <c r="D22" s="40">
        <v>880582018</v>
      </c>
      <c r="E22" s="40">
        <v>-866283625</v>
      </c>
      <c r="F22" s="17">
        <v>492438240</v>
      </c>
      <c r="G22" s="19">
        <f>'[1]CTGLR317_1_4408566'!$H$46</f>
        <v>0</v>
      </c>
      <c r="H22" s="19">
        <f>'[1]CTGLR317_1_4408566'!$I$46-'[1]CTGLR317_1_4408566'!$M$9-'[2]Table Receipt'!$B$5</f>
        <v>1180129212</v>
      </c>
      <c r="I22" s="19">
        <f>-'[2]Buy-Sell'!$C$5</f>
        <v>338111409</v>
      </c>
      <c r="J22" s="19">
        <f>'[1]CTGLR317_1_4408566'!$J$46</f>
        <v>0</v>
      </c>
      <c r="K22" s="19">
        <v>0</v>
      </c>
      <c r="L22" s="19"/>
      <c r="M22" s="19">
        <f>'[4]FUND TABLE'!$I$87-1</f>
        <v>-8451</v>
      </c>
      <c r="N22" s="17">
        <f>M22+K22+I22+H22+G22+F22</f>
        <v>2010670410</v>
      </c>
      <c r="O22" s="17"/>
      <c r="P22" s="19">
        <f>'[1]CTGLR317_1_4408566'!$K$46</f>
        <v>1318653726</v>
      </c>
      <c r="Q22" s="58"/>
      <c r="R22" s="58">
        <v>0</v>
      </c>
      <c r="S22" s="58"/>
      <c r="T22" s="19">
        <f>'[2]Buy-Sell'!$B$5</f>
        <v>409690000</v>
      </c>
      <c r="U22" s="19"/>
      <c r="V22" s="19">
        <v>0</v>
      </c>
      <c r="W22" s="19"/>
      <c r="X22" s="20">
        <f aca="true" t="shared" si="0" ref="X22:X32">SUM(P22:V22)</f>
        <v>1728343726</v>
      </c>
      <c r="Y22" s="20"/>
      <c r="Z22" s="66">
        <f>N22-X22</f>
        <v>282326684</v>
      </c>
      <c r="AA22" s="18"/>
      <c r="AB22" s="17">
        <f>'[3]EX-H'!$C$18</f>
        <v>282326684</v>
      </c>
      <c r="AC22" s="2"/>
      <c r="AD22" s="5"/>
      <c r="AE22" s="2"/>
      <c r="AF22" s="6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12.75">
      <c r="A23" s="36">
        <v>31002</v>
      </c>
      <c r="B23" s="27" t="s">
        <v>40</v>
      </c>
      <c r="C23" s="39">
        <v>31002</v>
      </c>
      <c r="D23" s="41">
        <v>233755</v>
      </c>
      <c r="E23" s="41">
        <v>0</v>
      </c>
      <c r="F23" s="15">
        <v>190334</v>
      </c>
      <c r="G23" s="16">
        <f>'[1]CTGLR317_1_4408566'!$H$47</f>
        <v>0</v>
      </c>
      <c r="H23" s="16">
        <f>'[1]CTGLR317_1_4408566'!$I$47-1</f>
        <v>54101</v>
      </c>
      <c r="I23" s="16">
        <f>-'[2]Buy-Sell'!$C$6</f>
        <v>0</v>
      </c>
      <c r="J23" s="16">
        <f>'[1]CTGLR317_1_4408566'!$J$47</f>
        <v>0</v>
      </c>
      <c r="K23" s="16">
        <v>0</v>
      </c>
      <c r="L23" s="16"/>
      <c r="M23" s="16">
        <v>0</v>
      </c>
      <c r="N23" s="15">
        <f>M23+K23+I23+H23+G23+F23</f>
        <v>244435</v>
      </c>
      <c r="O23" s="15"/>
      <c r="P23" s="16">
        <f>'[1]CTGLR317_1_4408566'!$K$47</f>
        <v>0</v>
      </c>
      <c r="Q23" s="50"/>
      <c r="R23" s="50">
        <v>0</v>
      </c>
      <c r="S23" s="50"/>
      <c r="T23" s="16">
        <f>'[2]Buy-Sell'!$B$6</f>
        <v>9100</v>
      </c>
      <c r="U23" s="16"/>
      <c r="V23" s="16">
        <v>0</v>
      </c>
      <c r="W23" s="16"/>
      <c r="X23" s="15">
        <f t="shared" si="0"/>
        <v>9100</v>
      </c>
      <c r="Y23" s="15"/>
      <c r="Z23" s="67">
        <f>N23-X23</f>
        <v>235335</v>
      </c>
      <c r="AA23" s="16"/>
      <c r="AB23" s="72">
        <f>'[3]EX-H'!$C$19</f>
        <v>235335</v>
      </c>
      <c r="AC23" s="2"/>
      <c r="AD23" s="5"/>
      <c r="AE23" s="2"/>
      <c r="AF23" s="6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ht="12.75">
      <c r="A24" s="45">
        <v>31003</v>
      </c>
      <c r="B24" s="46" t="s">
        <v>41</v>
      </c>
      <c r="C24" s="47">
        <v>31003</v>
      </c>
      <c r="D24" s="48">
        <v>334</v>
      </c>
      <c r="E24" s="48">
        <v>-3436</v>
      </c>
      <c r="F24" s="49">
        <v>16809</v>
      </c>
      <c r="G24" s="50">
        <f>'[1]CTGLR317_1_4408566'!$H$48</f>
        <v>0</v>
      </c>
      <c r="H24" s="50">
        <f>'[1]CTGLR317_1_4408566'!$I$48</f>
        <v>38</v>
      </c>
      <c r="I24" s="50">
        <v>0</v>
      </c>
      <c r="J24" s="50">
        <f>'[1]CTGLR317_1_4408566'!$J$48</f>
        <v>0</v>
      </c>
      <c r="K24" s="50">
        <v>0</v>
      </c>
      <c r="L24" s="50"/>
      <c r="M24" s="50">
        <v>0</v>
      </c>
      <c r="N24" s="49">
        <f>M24+K24+I24+H24+G24+F24</f>
        <v>16847</v>
      </c>
      <c r="O24" s="49"/>
      <c r="P24" s="50">
        <f>'[1]CTGLR317_1_4408566'!$K$48</f>
        <v>1167</v>
      </c>
      <c r="Q24" s="50"/>
      <c r="R24" s="50">
        <v>0</v>
      </c>
      <c r="S24" s="50"/>
      <c r="T24" s="50">
        <v>0</v>
      </c>
      <c r="U24" s="50"/>
      <c r="V24" s="50">
        <v>0</v>
      </c>
      <c r="W24" s="50"/>
      <c r="X24" s="49">
        <f t="shared" si="0"/>
        <v>1167</v>
      </c>
      <c r="Y24" s="49"/>
      <c r="Z24" s="67">
        <f aca="true" t="shared" si="1" ref="Z24:Z47">N24-X24</f>
        <v>15680</v>
      </c>
      <c r="AA24" s="50"/>
      <c r="AB24" s="72">
        <f>'[3]EX-H'!$C$20</f>
        <v>15680</v>
      </c>
      <c r="AC24" s="51"/>
      <c r="AD24" s="54"/>
      <c r="AE24" s="51"/>
      <c r="AF24" s="62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ht="12.75">
      <c r="A25" s="36">
        <v>31004</v>
      </c>
      <c r="B25" s="27" t="s">
        <v>52</v>
      </c>
      <c r="C25" s="39">
        <v>31004</v>
      </c>
      <c r="D25" s="41">
        <v>18830199</v>
      </c>
      <c r="E25" s="41">
        <v>-14339607</v>
      </c>
      <c r="F25" s="15">
        <v>7981288</v>
      </c>
      <c r="G25" s="16">
        <f>'[1]CTGLR317_1_4408566'!$H$49</f>
        <v>0</v>
      </c>
      <c r="H25" s="16">
        <f>'[1]CTGLR317_1_4408566'!$I$49-'[2]Table Receipt'!$B$6</f>
        <v>7260360</v>
      </c>
      <c r="I25" s="16">
        <f>-'[2]Buy-Sell'!$C$7</f>
        <v>13345981</v>
      </c>
      <c r="J25" s="16">
        <f>'[1]CTGLR317_1_4408566'!$J$49</f>
        <v>0</v>
      </c>
      <c r="K25" s="16">
        <v>0</v>
      </c>
      <c r="L25" s="16"/>
      <c r="M25" s="16">
        <f>'[4]FUND TABLE'!$I$88</f>
        <v>0</v>
      </c>
      <c r="N25" s="15">
        <f>M25+K25+I25+H25+G25+F25</f>
        <v>28587629</v>
      </c>
      <c r="O25" s="15"/>
      <c r="P25" s="16">
        <f>'[1]CTGLR317_1_4408566'!$K$49</f>
        <v>19401800</v>
      </c>
      <c r="Q25" s="50"/>
      <c r="R25" s="50">
        <v>0</v>
      </c>
      <c r="S25" s="50"/>
      <c r="T25" s="16">
        <f>'[2]Buy-Sell'!$B$7</f>
        <v>5290000</v>
      </c>
      <c r="U25" s="16"/>
      <c r="V25" s="16">
        <v>0</v>
      </c>
      <c r="W25" s="16"/>
      <c r="X25" s="15">
        <f t="shared" si="0"/>
        <v>24691800</v>
      </c>
      <c r="Y25" s="15"/>
      <c r="Z25" s="67">
        <f t="shared" si="1"/>
        <v>3895829</v>
      </c>
      <c r="AA25" s="16"/>
      <c r="AB25" s="72">
        <f>'[3]EX-H'!$C$21</f>
        <v>3895829</v>
      </c>
      <c r="AC25" s="2"/>
      <c r="AD25" s="5"/>
      <c r="AE25" s="2"/>
      <c r="AF25" s="6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s="75" customFormat="1" ht="12.75">
      <c r="A26" s="45">
        <v>31005</v>
      </c>
      <c r="B26" s="46" t="s">
        <v>42</v>
      </c>
      <c r="C26" s="47">
        <v>31005</v>
      </c>
      <c r="D26" s="48">
        <v>6914</v>
      </c>
      <c r="E26" s="48">
        <v>0</v>
      </c>
      <c r="F26" s="49">
        <v>217135</v>
      </c>
      <c r="G26" s="50">
        <f>'[1]CTGLR317_1_4408566'!$H$50</f>
        <v>0</v>
      </c>
      <c r="H26" s="50">
        <f>'[1]CTGLR317_1_4408566'!$I$50</f>
        <v>15985</v>
      </c>
      <c r="I26" s="50">
        <v>0</v>
      </c>
      <c r="J26" s="50">
        <f>'[1]CTGLR317_1_4408566'!$J$50</f>
        <v>0</v>
      </c>
      <c r="K26" s="50">
        <v>0</v>
      </c>
      <c r="L26" s="50"/>
      <c r="M26" s="50">
        <v>0</v>
      </c>
      <c r="N26" s="49">
        <f>M26+K26+I26+H26+G26+F26</f>
        <v>233120</v>
      </c>
      <c r="O26" s="49"/>
      <c r="P26" s="50">
        <f>'[1]CTGLR317_1_4408566'!$K$50</f>
        <v>0</v>
      </c>
      <c r="Q26" s="50"/>
      <c r="R26" s="50">
        <v>0</v>
      </c>
      <c r="S26" s="50"/>
      <c r="T26" s="50">
        <v>0</v>
      </c>
      <c r="U26" s="50"/>
      <c r="V26" s="50">
        <v>0</v>
      </c>
      <c r="W26" s="50"/>
      <c r="X26" s="49">
        <f t="shared" si="0"/>
        <v>0</v>
      </c>
      <c r="Y26" s="49"/>
      <c r="Z26" s="67">
        <f t="shared" si="1"/>
        <v>233120</v>
      </c>
      <c r="AA26" s="50"/>
      <c r="AB26" s="72">
        <f>'[3]EX-H'!$C$22</f>
        <v>233120</v>
      </c>
      <c r="AC26" s="51"/>
      <c r="AD26" s="54"/>
      <c r="AE26" s="51"/>
      <c r="AF26" s="62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</row>
    <row r="27" spans="1:43" ht="12.75">
      <c r="A27" s="36">
        <v>31006</v>
      </c>
      <c r="B27" s="3" t="s">
        <v>43</v>
      </c>
      <c r="C27" s="39">
        <v>31006</v>
      </c>
      <c r="D27" s="40">
        <v>952487982</v>
      </c>
      <c r="E27" s="40">
        <v>-933388870</v>
      </c>
      <c r="F27" s="49">
        <v>982705522</v>
      </c>
      <c r="G27" s="50">
        <f>'[1]CTGLR317_1_4408566'!$H$51</f>
        <v>0</v>
      </c>
      <c r="H27" s="50">
        <f>'[1]CTGLR317_1_4408566'!$I$51-'[1]CTGLR317_1_4408566'!$M$14-'[2]Table Receipt'!$B$7</f>
        <v>1297803228</v>
      </c>
      <c r="I27" s="50">
        <f>-'[2]Buy-Sell'!$C$8</f>
        <v>447197724</v>
      </c>
      <c r="J27" s="50">
        <f>'[1]CTGLR317_1_4408566'!$J$51</f>
        <v>0</v>
      </c>
      <c r="K27" s="50">
        <v>0</v>
      </c>
      <c r="L27" s="50"/>
      <c r="M27" s="50">
        <f>'[4]FUND TABLE'!$I$89-1</f>
        <v>-7429</v>
      </c>
      <c r="N27" s="49">
        <f>M27+K27+I27+H27+G27+F27+J27</f>
        <v>2727699045</v>
      </c>
      <c r="O27" s="49"/>
      <c r="P27" s="50">
        <f>'[1]CTGLR317_1_4408566'!$K$51</f>
        <v>1487231501</v>
      </c>
      <c r="Q27" s="50"/>
      <c r="R27" s="50">
        <v>0</v>
      </c>
      <c r="S27" s="50"/>
      <c r="T27" s="50">
        <f>'[2]Buy-Sell'!$B$8</f>
        <v>652812300</v>
      </c>
      <c r="U27" s="50"/>
      <c r="V27" s="50">
        <v>0</v>
      </c>
      <c r="W27" s="50"/>
      <c r="X27" s="49">
        <f t="shared" si="0"/>
        <v>2140043801</v>
      </c>
      <c r="Y27" s="49"/>
      <c r="Z27" s="67">
        <f t="shared" si="1"/>
        <v>587655244</v>
      </c>
      <c r="AA27" s="50"/>
      <c r="AB27" s="72">
        <f>'[3]EX-H'!$C$23</f>
        <v>587655244</v>
      </c>
      <c r="AC27" s="51"/>
      <c r="AD27" s="54"/>
      <c r="AE27" s="51"/>
      <c r="AF27" s="62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s="53" customFormat="1" ht="12.75">
      <c r="A28" s="36">
        <v>31008</v>
      </c>
      <c r="B28" s="3" t="s">
        <v>32</v>
      </c>
      <c r="C28" s="39">
        <v>31008</v>
      </c>
      <c r="D28" s="40">
        <v>86787562</v>
      </c>
      <c r="E28" s="40">
        <v>-63822977</v>
      </c>
      <c r="F28" s="15">
        <v>146463815</v>
      </c>
      <c r="G28" s="16">
        <f>'[1]CTGLR317_1_4408566'!$H$52</f>
        <v>0</v>
      </c>
      <c r="H28" s="16">
        <f>'[1]CTGLR317_1_4408566'!$I$52-'[1]CTGLR317_1_4408566'!$M$15-'[2]Table Receipt'!$B$8+1</f>
        <v>122738380</v>
      </c>
      <c r="I28" s="16">
        <f>-'[2]Buy-Sell'!$C$9</f>
        <v>12270412</v>
      </c>
      <c r="J28" s="16">
        <f>'[1]CTGLR317_1_4408566'!$J$52</f>
        <v>0</v>
      </c>
      <c r="K28" s="16">
        <v>0</v>
      </c>
      <c r="L28" s="16"/>
      <c r="M28" s="16">
        <f>'[4]FUND TABLE'!$I$90</f>
        <v>710</v>
      </c>
      <c r="N28" s="15">
        <f aca="true" t="shared" si="2" ref="N28:N47">M28+K28+I28+H28+G28+F28</f>
        <v>281473317</v>
      </c>
      <c r="O28" s="15"/>
      <c r="P28" s="16">
        <f>'[1]CTGLR317_1_4408566'!$K$52-1</f>
        <v>99041303</v>
      </c>
      <c r="Q28" s="50"/>
      <c r="R28" s="50">
        <v>0</v>
      </c>
      <c r="S28" s="50"/>
      <c r="T28" s="16">
        <f>'[2]Buy-Sell'!$B$9</f>
        <v>128737000</v>
      </c>
      <c r="U28" s="16"/>
      <c r="V28" s="16">
        <v>0</v>
      </c>
      <c r="W28" s="16"/>
      <c r="X28" s="15">
        <f t="shared" si="0"/>
        <v>227778303</v>
      </c>
      <c r="Y28" s="15"/>
      <c r="Z28" s="67">
        <f t="shared" si="1"/>
        <v>53695014</v>
      </c>
      <c r="AA28" s="16"/>
      <c r="AB28" s="72">
        <f>'[3]EX-H'!$C$24</f>
        <v>53695014</v>
      </c>
      <c r="AC28" s="2"/>
      <c r="AD28" s="5"/>
      <c r="AE28" s="2"/>
      <c r="AF28" s="61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</row>
    <row r="29" spans="1:43" ht="12.75">
      <c r="A29" s="36">
        <v>31009</v>
      </c>
      <c r="B29" s="3" t="s">
        <v>44</v>
      </c>
      <c r="C29" s="39">
        <v>31009</v>
      </c>
      <c r="D29" s="40">
        <v>823718</v>
      </c>
      <c r="E29" s="40">
        <v>-728227</v>
      </c>
      <c r="F29" s="15">
        <v>1233074</v>
      </c>
      <c r="G29" s="16">
        <f>'[1]CTGLR317_1_4408566'!$H$53</f>
        <v>0</v>
      </c>
      <c r="H29" s="16">
        <f>'[1]CTGLR317_1_4408566'!$I$53-'[2]Table Receipt'!$B$9-1</f>
        <v>1090617</v>
      </c>
      <c r="I29" s="16">
        <f>-'[2]Buy-Sell'!$C$10</f>
        <v>987</v>
      </c>
      <c r="J29" s="16">
        <f>'[1]CTGLR317_1_4408566'!$J$53</f>
        <v>0</v>
      </c>
      <c r="K29" s="16">
        <v>0</v>
      </c>
      <c r="L29" s="16"/>
      <c r="M29" s="16">
        <f>'[4]FUND TABLE'!$I$91</f>
        <v>0</v>
      </c>
      <c r="N29" s="15">
        <f t="shared" si="2"/>
        <v>2324678</v>
      </c>
      <c r="O29" s="15"/>
      <c r="P29" s="16">
        <f>'[1]CTGLR317_1_4408566'!$K$53</f>
        <v>923913</v>
      </c>
      <c r="Q29" s="50"/>
      <c r="R29" s="50">
        <v>0</v>
      </c>
      <c r="S29" s="50"/>
      <c r="T29" s="16">
        <f>'[2]Buy-Sell'!$B$10</f>
        <v>207000</v>
      </c>
      <c r="U29" s="16"/>
      <c r="V29" s="16">
        <v>0</v>
      </c>
      <c r="W29" s="16"/>
      <c r="X29" s="15">
        <f t="shared" si="0"/>
        <v>1130913</v>
      </c>
      <c r="Y29" s="15"/>
      <c r="Z29" s="67">
        <f t="shared" si="1"/>
        <v>1193765</v>
      </c>
      <c r="AA29" s="16"/>
      <c r="AB29" s="72">
        <f>'[3]EX-H'!$C$25</f>
        <v>1193765</v>
      </c>
      <c r="AC29" s="2"/>
      <c r="AD29" s="5"/>
      <c r="AE29" s="2"/>
      <c r="AF29" s="6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3" ht="12.75">
      <c r="A30" s="36">
        <v>31010</v>
      </c>
      <c r="B30" s="3" t="s">
        <v>33</v>
      </c>
      <c r="C30" s="39">
        <v>31010</v>
      </c>
      <c r="D30" s="40">
        <v>2939640</v>
      </c>
      <c r="E30" s="40">
        <v>-4053230</v>
      </c>
      <c r="F30" s="15">
        <v>6679384</v>
      </c>
      <c r="G30" s="16">
        <f>'[1]CTGLR317_1_4408566'!$H$54</f>
        <v>0</v>
      </c>
      <c r="H30" s="16">
        <f>'[1]CTGLR317_1_4408566'!$I$54-'[2]Table Receipt'!$B$10+1</f>
        <v>3074011</v>
      </c>
      <c r="I30" s="16">
        <f>-'[2]Buy-Sell'!$C$11</f>
        <v>1468487</v>
      </c>
      <c r="J30" s="16">
        <f>'[1]CTGLR317_1_4408566'!$J$54</f>
        <v>0</v>
      </c>
      <c r="K30" s="16">
        <v>0</v>
      </c>
      <c r="L30" s="16"/>
      <c r="M30" s="16">
        <f>'[4]FUND TABLE'!$I$92</f>
        <v>3665108</v>
      </c>
      <c r="N30" s="15">
        <f t="shared" si="2"/>
        <v>14886990</v>
      </c>
      <c r="O30" s="15"/>
      <c r="P30" s="16">
        <f>'[1]CTGLR317_1_4408566'!$K$54</f>
        <v>7051081</v>
      </c>
      <c r="Q30" s="50"/>
      <c r="R30" s="50">
        <v>0</v>
      </c>
      <c r="S30" s="50"/>
      <c r="T30" s="16">
        <f>'[2]Buy-Sell'!$B$11</f>
        <v>3292000</v>
      </c>
      <c r="U30" s="16"/>
      <c r="V30" s="16">
        <v>0</v>
      </c>
      <c r="W30" s="16"/>
      <c r="X30" s="15">
        <f t="shared" si="0"/>
        <v>10343081</v>
      </c>
      <c r="Y30" s="15"/>
      <c r="Z30" s="67">
        <f t="shared" si="1"/>
        <v>4543909</v>
      </c>
      <c r="AA30" s="16"/>
      <c r="AB30" s="72">
        <f>'[3]EX-H'!$C$26</f>
        <v>4543909</v>
      </c>
      <c r="AC30" s="2"/>
      <c r="AD30" s="5"/>
      <c r="AE30" s="2"/>
      <c r="AF30" s="6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3" ht="12.75">
      <c r="A31" s="36">
        <v>31011</v>
      </c>
      <c r="B31" s="27" t="s">
        <v>59</v>
      </c>
      <c r="C31" s="39"/>
      <c r="D31" s="40"/>
      <c r="E31" s="40"/>
      <c r="F31" s="15">
        <v>44406317</v>
      </c>
      <c r="G31" s="16">
        <f>'[1]CTGLR317_1_4408566'!$H$55</f>
        <v>0</v>
      </c>
      <c r="H31" s="16">
        <f>'[1]CTGLR317_1_4408566'!$I$55-'[1]CTGLR317_1_4408566'!$M$18</f>
        <v>544771372</v>
      </c>
      <c r="I31" s="16">
        <v>0</v>
      </c>
      <c r="J31" s="16">
        <f>'[1]CTGLR317_1_4408566'!$J$55</f>
        <v>0</v>
      </c>
      <c r="K31" s="16">
        <v>0</v>
      </c>
      <c r="L31" s="16"/>
      <c r="M31" s="16">
        <f>'[4]FUND TABLE'!$I$93</f>
        <v>41836</v>
      </c>
      <c r="N31" s="15">
        <f t="shared" si="2"/>
        <v>589219525</v>
      </c>
      <c r="O31" s="15"/>
      <c r="P31" s="16">
        <f>'[1]CTGLR317_1_4408566'!$K$55</f>
        <v>514244122</v>
      </c>
      <c r="Q31" s="50"/>
      <c r="R31" s="50">
        <v>0</v>
      </c>
      <c r="S31" s="50"/>
      <c r="T31" s="16">
        <v>0</v>
      </c>
      <c r="U31" s="16"/>
      <c r="V31" s="16">
        <v>0</v>
      </c>
      <c r="W31" s="16"/>
      <c r="X31" s="15">
        <f t="shared" si="0"/>
        <v>514244122</v>
      </c>
      <c r="Y31" s="15"/>
      <c r="Z31" s="67">
        <f t="shared" si="1"/>
        <v>74975403</v>
      </c>
      <c r="AA31" s="16"/>
      <c r="AB31" s="72">
        <f>'[3]EX-H'!$C$27</f>
        <v>74975403</v>
      </c>
      <c r="AC31" s="2"/>
      <c r="AD31" s="5"/>
      <c r="AE31" s="2"/>
      <c r="AF31" s="6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 ht="12.75">
      <c r="A32" s="36">
        <v>31012</v>
      </c>
      <c r="B32" s="3" t="s">
        <v>58</v>
      </c>
      <c r="C32" s="39"/>
      <c r="D32" s="40"/>
      <c r="E32" s="40"/>
      <c r="F32" s="15">
        <v>64977723</v>
      </c>
      <c r="G32" s="16">
        <f>'[1]CTGLR317_1_4408566'!$H$56</f>
        <v>0</v>
      </c>
      <c r="H32" s="16">
        <f>'[1]CTGLR317_1_4408566'!$I$56-'[1]CTGLR317_1_4408566'!$M$19</f>
        <v>78121012</v>
      </c>
      <c r="I32" s="16">
        <v>0</v>
      </c>
      <c r="J32" s="16">
        <f>'[1]CTGLR317_1_4408566'!$J$56</f>
        <v>0</v>
      </c>
      <c r="K32" s="16">
        <v>0</v>
      </c>
      <c r="L32" s="16"/>
      <c r="M32" s="16">
        <f>'[4]FUND TABLE'!$I$94</f>
        <v>45094</v>
      </c>
      <c r="N32" s="15">
        <f t="shared" si="2"/>
        <v>143143829</v>
      </c>
      <c r="O32" s="15"/>
      <c r="P32" s="16">
        <f>'[1]CTGLR317_1_4408566'!$K$56</f>
        <v>93636745</v>
      </c>
      <c r="Q32" s="50"/>
      <c r="R32" s="50">
        <v>0</v>
      </c>
      <c r="S32" s="50"/>
      <c r="T32" s="16">
        <v>0</v>
      </c>
      <c r="U32" s="16"/>
      <c r="V32" s="16">
        <v>0</v>
      </c>
      <c r="W32" s="16"/>
      <c r="X32" s="15">
        <f t="shared" si="0"/>
        <v>93636745</v>
      </c>
      <c r="Y32" s="15"/>
      <c r="Z32" s="67">
        <f t="shared" si="1"/>
        <v>49507084</v>
      </c>
      <c r="AA32" s="16"/>
      <c r="AB32" s="72">
        <f>'[3]EX-H'!$C$28</f>
        <v>49507084</v>
      </c>
      <c r="AC32" s="2"/>
      <c r="AD32" s="5"/>
      <c r="AE32" s="2"/>
      <c r="AF32" s="6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1:43" ht="12.75">
      <c r="A33" s="36">
        <v>34008</v>
      </c>
      <c r="B33" s="3" t="s">
        <v>31</v>
      </c>
      <c r="C33" s="39">
        <v>34008</v>
      </c>
      <c r="D33" s="40">
        <v>61853331</v>
      </c>
      <c r="E33" s="40">
        <v>-61805643</v>
      </c>
      <c r="F33" s="15">
        <v>33823</v>
      </c>
      <c r="G33" s="16">
        <f>'[1]CTGLR317_1_4408566'!$H$58</f>
        <v>0</v>
      </c>
      <c r="H33" s="16">
        <f>'[1]CTGLR317_1_4408566'!$I$58</f>
        <v>36992408</v>
      </c>
      <c r="I33" s="16">
        <v>0</v>
      </c>
      <c r="J33" s="16">
        <f>'[1]CTGLR317_1_4408566'!$J$58</f>
        <v>0</v>
      </c>
      <c r="K33" s="16">
        <v>0</v>
      </c>
      <c r="L33" s="16"/>
      <c r="M33" s="16">
        <v>0</v>
      </c>
      <c r="N33" s="15">
        <f t="shared" si="2"/>
        <v>37026231</v>
      </c>
      <c r="O33" s="15"/>
      <c r="P33" s="16">
        <f>'[1]CTGLR317_1_4408566'!$K$58</f>
        <v>36982656</v>
      </c>
      <c r="Q33" s="50"/>
      <c r="R33" s="50">
        <v>0</v>
      </c>
      <c r="S33" s="50"/>
      <c r="T33" s="16">
        <v>0</v>
      </c>
      <c r="U33" s="16"/>
      <c r="V33" s="16">
        <v>0</v>
      </c>
      <c r="W33" s="16"/>
      <c r="X33" s="15">
        <f aca="true" t="shared" si="3" ref="X33:X47">SUM(P33:V33)</f>
        <v>36982656</v>
      </c>
      <c r="Y33" s="15"/>
      <c r="Z33" s="67">
        <f t="shared" si="1"/>
        <v>43575</v>
      </c>
      <c r="AA33" s="16"/>
      <c r="AB33" s="72">
        <f>'[3]EX-H'!$C$29</f>
        <v>43575</v>
      </c>
      <c r="AC33" s="2"/>
      <c r="AD33" s="5"/>
      <c r="AE33" s="2"/>
      <c r="AF33" s="6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ht="12.75">
      <c r="A34" s="36">
        <v>35001</v>
      </c>
      <c r="B34" s="3" t="s">
        <v>34</v>
      </c>
      <c r="C34" s="39">
        <v>35001</v>
      </c>
      <c r="D34" s="40">
        <v>731</v>
      </c>
      <c r="E34" s="40">
        <v>-1127</v>
      </c>
      <c r="F34" s="15">
        <v>326292</v>
      </c>
      <c r="G34" s="16">
        <f>'[1]CTGLR317_1_4408566'!$H$59</f>
        <v>0</v>
      </c>
      <c r="H34" s="16">
        <f>'[1]CTGLR317_1_4408566'!$I$59-'[1]CTGLR317_1_4408566'!$M$27</f>
        <v>37076</v>
      </c>
      <c r="I34" s="16">
        <v>0</v>
      </c>
      <c r="J34" s="16">
        <f>'[1]CTGLR317_1_4408566'!$J$59</f>
        <v>0</v>
      </c>
      <c r="K34" s="16">
        <v>0</v>
      </c>
      <c r="L34" s="16"/>
      <c r="M34" s="16">
        <f>'[4]FUND TABLE'!$I$97</f>
        <v>213</v>
      </c>
      <c r="N34" s="15">
        <f t="shared" si="2"/>
        <v>363581</v>
      </c>
      <c r="O34" s="15"/>
      <c r="P34" s="16">
        <f>'[1]CTGLR317_1_4408566'!$K$59</f>
        <v>15393</v>
      </c>
      <c r="Q34" s="50"/>
      <c r="R34" s="50">
        <v>0</v>
      </c>
      <c r="S34" s="50"/>
      <c r="T34" s="16">
        <v>0</v>
      </c>
      <c r="U34" s="16"/>
      <c r="V34" s="16">
        <v>0</v>
      </c>
      <c r="W34" s="16"/>
      <c r="X34" s="15">
        <f t="shared" si="3"/>
        <v>15393</v>
      </c>
      <c r="Y34" s="15"/>
      <c r="Z34" s="67">
        <f t="shared" si="1"/>
        <v>348188</v>
      </c>
      <c r="AA34" s="16"/>
      <c r="AB34" s="72">
        <f>'[3]EX-H'!$C$30</f>
        <v>348188</v>
      </c>
      <c r="AC34" s="2"/>
      <c r="AD34" s="5"/>
      <c r="AE34" s="2"/>
      <c r="AF34" s="6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ht="12.75">
      <c r="A35" s="45">
        <v>35002</v>
      </c>
      <c r="B35" s="46" t="s">
        <v>35</v>
      </c>
      <c r="C35" s="47">
        <v>35002</v>
      </c>
      <c r="D35" s="48">
        <v>-74520</v>
      </c>
      <c r="E35" s="48">
        <v>0</v>
      </c>
      <c r="F35" s="49">
        <v>500000</v>
      </c>
      <c r="G35" s="50">
        <f>'[1]CTGLR317_1_4408566'!$H$60</f>
        <v>0</v>
      </c>
      <c r="H35" s="50">
        <f>'[1]CTGLR317_1_4408566'!$I$60-'[1]CTGLR317_1_4408566'!$M$28</f>
        <v>71159</v>
      </c>
      <c r="I35" s="50">
        <v>0</v>
      </c>
      <c r="J35" s="50">
        <f>'[1]CTGLR317_1_4408566'!$J$60</f>
        <v>0</v>
      </c>
      <c r="K35" s="50">
        <v>0</v>
      </c>
      <c r="L35" s="50"/>
      <c r="M35" s="50">
        <f>'[4]FUND TABLE'!$I$98</f>
        <v>363</v>
      </c>
      <c r="N35" s="49">
        <f t="shared" si="2"/>
        <v>571522</v>
      </c>
      <c r="O35" s="49"/>
      <c r="P35" s="50">
        <f>'[1]CTGLR317_1_4408566'!$K$60</f>
        <v>50000</v>
      </c>
      <c r="Q35" s="50"/>
      <c r="R35" s="50">
        <v>0</v>
      </c>
      <c r="S35" s="50"/>
      <c r="T35" s="50">
        <v>0</v>
      </c>
      <c r="U35" s="50"/>
      <c r="V35" s="50">
        <v>0</v>
      </c>
      <c r="W35" s="50"/>
      <c r="X35" s="49">
        <f t="shared" si="3"/>
        <v>50000</v>
      </c>
      <c r="Y35" s="49"/>
      <c r="Z35" s="67">
        <f t="shared" si="1"/>
        <v>521522</v>
      </c>
      <c r="AA35" s="50"/>
      <c r="AB35" s="72">
        <f>'[3]EX-H'!$C$31</f>
        <v>521522</v>
      </c>
      <c r="AC35" s="51"/>
      <c r="AD35" s="54"/>
      <c r="AE35" s="51"/>
      <c r="AF35" s="62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53" customFormat="1" ht="12.75">
      <c r="A36" s="45">
        <v>35003</v>
      </c>
      <c r="B36" s="46" t="s">
        <v>0</v>
      </c>
      <c r="C36" s="47">
        <v>35003</v>
      </c>
      <c r="D36" s="48">
        <v>2762515</v>
      </c>
      <c r="E36" s="48">
        <v>-2383574</v>
      </c>
      <c r="F36" s="49">
        <v>126175</v>
      </c>
      <c r="G36" s="50">
        <f>'[1]CTGLR317_1_4408566'!$H$61</f>
        <v>0</v>
      </c>
      <c r="H36" s="50">
        <f>'[1]CTGLR317_1_4408566'!$I$61-'[1]CTGLR317_1_4408566'!$M$29</f>
        <v>2724759</v>
      </c>
      <c r="I36" s="50">
        <v>0</v>
      </c>
      <c r="J36" s="50">
        <f>'[1]CTGLR317_1_4408566'!$J$61</f>
        <v>0</v>
      </c>
      <c r="K36" s="50">
        <v>0</v>
      </c>
      <c r="L36" s="50"/>
      <c r="M36" s="50">
        <f>'[4]FUND TABLE'!$I$99</f>
        <v>124</v>
      </c>
      <c r="N36" s="49">
        <f t="shared" si="2"/>
        <v>2851058</v>
      </c>
      <c r="O36" s="49"/>
      <c r="P36" s="50">
        <f>'[1]CTGLR317_1_4408566'!$K$61</f>
        <v>2614260</v>
      </c>
      <c r="Q36" s="50"/>
      <c r="R36" s="50">
        <v>0</v>
      </c>
      <c r="S36" s="50"/>
      <c r="T36" s="50">
        <v>0</v>
      </c>
      <c r="U36" s="50"/>
      <c r="V36" s="50">
        <v>0</v>
      </c>
      <c r="W36" s="50"/>
      <c r="X36" s="49">
        <f t="shared" si="3"/>
        <v>2614260</v>
      </c>
      <c r="Y36" s="49"/>
      <c r="Z36" s="67">
        <f t="shared" si="1"/>
        <v>236798</v>
      </c>
      <c r="AA36" s="50"/>
      <c r="AB36" s="72">
        <f>'[3]EX-H'!$C$32</f>
        <v>236798</v>
      </c>
      <c r="AC36" s="51"/>
      <c r="AD36" s="44"/>
      <c r="AE36" s="51"/>
      <c r="AF36" s="6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</row>
    <row r="37" spans="1:43" ht="12.75">
      <c r="A37" s="36">
        <v>35004</v>
      </c>
      <c r="B37" s="3" t="s">
        <v>1</v>
      </c>
      <c r="C37" s="39">
        <v>35004</v>
      </c>
      <c r="D37" s="40">
        <v>0</v>
      </c>
      <c r="E37" s="40">
        <v>0</v>
      </c>
      <c r="F37" s="15">
        <v>500000</v>
      </c>
      <c r="G37" s="16">
        <f>'[1]CTGLR317_1_4408566'!$H$62</f>
        <v>0</v>
      </c>
      <c r="H37" s="16">
        <f>'[1]CTGLR317_1_4408566'!$I$62</f>
        <v>0</v>
      </c>
      <c r="I37" s="16">
        <v>0</v>
      </c>
      <c r="J37" s="16">
        <f>'[1]CTGLR317_1_4408566'!$J$62</f>
        <v>0</v>
      </c>
      <c r="K37" s="16">
        <v>0</v>
      </c>
      <c r="L37" s="16"/>
      <c r="M37" s="16">
        <v>0</v>
      </c>
      <c r="N37" s="15">
        <f t="shared" si="2"/>
        <v>500000</v>
      </c>
      <c r="O37" s="15"/>
      <c r="P37" s="16">
        <f>'[1]CTGLR317_1_4408566'!$K$62</f>
        <v>0</v>
      </c>
      <c r="Q37" s="50"/>
      <c r="R37" s="50">
        <v>0</v>
      </c>
      <c r="S37" s="50"/>
      <c r="T37" s="16">
        <v>0</v>
      </c>
      <c r="U37" s="16"/>
      <c r="V37" s="16">
        <v>0</v>
      </c>
      <c r="W37" s="16"/>
      <c r="X37" s="15">
        <f t="shared" si="3"/>
        <v>0</v>
      </c>
      <c r="Y37" s="15"/>
      <c r="Z37" s="67">
        <f t="shared" si="1"/>
        <v>500000</v>
      </c>
      <c r="AA37" s="16"/>
      <c r="AB37" s="72">
        <f>'[3]EX-H'!$C$33</f>
        <v>500000</v>
      </c>
      <c r="AC37" s="2"/>
      <c r="AD37" s="4"/>
      <c r="AE37" s="2"/>
      <c r="AF37" s="6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3" s="53" customFormat="1" ht="12.75">
      <c r="A38" s="36">
        <v>35005</v>
      </c>
      <c r="B38" s="3" t="s">
        <v>2</v>
      </c>
      <c r="C38" s="39">
        <v>35005</v>
      </c>
      <c r="D38" s="40">
        <v>150</v>
      </c>
      <c r="E38" s="40">
        <v>0</v>
      </c>
      <c r="F38" s="15">
        <v>18400</v>
      </c>
      <c r="G38" s="16">
        <f>'[1]CTGLR317_1_4408566'!$H$63</f>
        <v>0</v>
      </c>
      <c r="H38" s="16">
        <f>'[1]CTGLR317_1_4408566'!$I$63</f>
        <v>4200</v>
      </c>
      <c r="I38" s="16">
        <v>0</v>
      </c>
      <c r="J38" s="16">
        <f>'[1]CTGLR317_1_4408566'!$J$63</f>
        <v>0</v>
      </c>
      <c r="K38" s="16">
        <v>0</v>
      </c>
      <c r="L38" s="16"/>
      <c r="M38" s="16">
        <v>0</v>
      </c>
      <c r="N38" s="15">
        <f t="shared" si="2"/>
        <v>22600</v>
      </c>
      <c r="O38" s="15"/>
      <c r="P38" s="16">
        <f>'[1]CTGLR317_1_4408566'!$K$63</f>
        <v>0</v>
      </c>
      <c r="Q38" s="50"/>
      <c r="R38" s="50">
        <v>0</v>
      </c>
      <c r="S38" s="50"/>
      <c r="T38" s="16">
        <v>0</v>
      </c>
      <c r="U38" s="16"/>
      <c r="V38" s="16">
        <v>0</v>
      </c>
      <c r="W38" s="16"/>
      <c r="X38" s="15">
        <f t="shared" si="3"/>
        <v>0</v>
      </c>
      <c r="Y38" s="15"/>
      <c r="Z38" s="67">
        <f t="shared" si="1"/>
        <v>22600</v>
      </c>
      <c r="AA38" s="16"/>
      <c r="AB38" s="72">
        <f>'[3]EX-H'!$C$34</f>
        <v>22600</v>
      </c>
      <c r="AC38" s="2"/>
      <c r="AD38" s="4"/>
      <c r="AE38" s="2"/>
      <c r="AF38" s="61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</row>
    <row r="39" spans="1:43" ht="12.75">
      <c r="A39" s="36">
        <v>35006</v>
      </c>
      <c r="B39" s="3" t="s">
        <v>46</v>
      </c>
      <c r="C39" s="39">
        <v>35006</v>
      </c>
      <c r="D39" s="40">
        <v>263441</v>
      </c>
      <c r="E39" s="40">
        <v>-256499</v>
      </c>
      <c r="F39" s="15">
        <v>304425</v>
      </c>
      <c r="G39" s="16">
        <f>'[1]CTGLR317_1_4408566'!$H$64</f>
        <v>0</v>
      </c>
      <c r="H39" s="16">
        <f>'[1]CTGLR317_1_4408566'!$I$64-'[1]CTGLR317_1_4408566'!$M$32</f>
        <v>170663</v>
      </c>
      <c r="I39" s="16">
        <v>0</v>
      </c>
      <c r="J39" s="16">
        <f>'[1]CTGLR317_1_4408566'!$J$64</f>
        <v>0</v>
      </c>
      <c r="K39" s="16">
        <v>0</v>
      </c>
      <c r="L39" s="16"/>
      <c r="M39" s="16">
        <f>'[4]FUND TABLE'!$I$101</f>
        <v>224</v>
      </c>
      <c r="N39" s="15">
        <f t="shared" si="2"/>
        <v>475312</v>
      </c>
      <c r="O39" s="15"/>
      <c r="P39" s="16">
        <f>'[1]CTGLR317_1_4408566'!$K$64</f>
        <v>453419</v>
      </c>
      <c r="Q39" s="50"/>
      <c r="R39" s="50">
        <v>0</v>
      </c>
      <c r="S39" s="50"/>
      <c r="T39" s="16">
        <v>0</v>
      </c>
      <c r="U39" s="16"/>
      <c r="V39" s="16">
        <v>0</v>
      </c>
      <c r="W39" s="16"/>
      <c r="X39" s="15">
        <f t="shared" si="3"/>
        <v>453419</v>
      </c>
      <c r="Y39" s="15"/>
      <c r="Z39" s="67">
        <f t="shared" si="1"/>
        <v>21893</v>
      </c>
      <c r="AA39" s="16"/>
      <c r="AB39" s="72">
        <f>'[3]EX-H'!$C$35</f>
        <v>21893</v>
      </c>
      <c r="AC39" s="2"/>
      <c r="AD39" s="35"/>
      <c r="AE39" s="2"/>
      <c r="AF39" s="6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ht="12.75">
      <c r="A40" s="45">
        <v>35007</v>
      </c>
      <c r="B40" s="46" t="s">
        <v>45</v>
      </c>
      <c r="C40" s="47">
        <v>35007</v>
      </c>
      <c r="D40" s="48">
        <v>-11989972</v>
      </c>
      <c r="E40" s="48">
        <v>0</v>
      </c>
      <c r="F40" s="49">
        <v>6452472</v>
      </c>
      <c r="G40" s="50">
        <f>'[1]CTGLR317_1_4408566'!$H$65</f>
        <v>0</v>
      </c>
      <c r="H40" s="50">
        <f>'[1]CTGLR317_1_4408566'!$I$65-'[1]CTGLR317_1_4408566'!$M$33+1</f>
        <v>11351</v>
      </c>
      <c r="I40" s="50">
        <v>0</v>
      </c>
      <c r="J40" s="50">
        <f>'[1]CTGLR317_1_4408566'!$J$65</f>
        <v>0</v>
      </c>
      <c r="K40" s="50">
        <v>0</v>
      </c>
      <c r="L40" s="50"/>
      <c r="M40" s="16">
        <f>'[4]FUND TABLE'!$I$102</f>
        <v>508643</v>
      </c>
      <c r="N40" s="49">
        <f t="shared" si="2"/>
        <v>6972466</v>
      </c>
      <c r="O40" s="49"/>
      <c r="P40" s="50">
        <f>'[1]CTGLR317_1_4408566'!$K$65</f>
        <v>0</v>
      </c>
      <c r="Q40" s="50"/>
      <c r="R40" s="50">
        <v>0</v>
      </c>
      <c r="S40" s="50"/>
      <c r="T40" s="50">
        <v>0</v>
      </c>
      <c r="U40" s="50"/>
      <c r="V40" s="50">
        <v>0</v>
      </c>
      <c r="W40" s="50"/>
      <c r="X40" s="49">
        <f t="shared" si="3"/>
        <v>0</v>
      </c>
      <c r="Y40" s="49"/>
      <c r="Z40" s="67">
        <f t="shared" si="1"/>
        <v>6972466</v>
      </c>
      <c r="AA40" s="50"/>
      <c r="AB40" s="72">
        <f>'[3]EX-H'!$C$36</f>
        <v>6972466</v>
      </c>
      <c r="AC40" s="51"/>
      <c r="AD40" s="60"/>
      <c r="AE40" s="51"/>
      <c r="AF40" s="62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 s="53" customFormat="1" ht="12.75">
      <c r="A41" s="36">
        <v>35008</v>
      </c>
      <c r="B41" s="3" t="s">
        <v>48</v>
      </c>
      <c r="C41" s="39">
        <v>35008</v>
      </c>
      <c r="D41" s="40">
        <v>-2000000</v>
      </c>
      <c r="E41" s="40">
        <v>0</v>
      </c>
      <c r="F41" s="15">
        <v>8504569</v>
      </c>
      <c r="G41" s="16">
        <f>'[1]CTGLR317_1_4408566'!$H$66</f>
        <v>0</v>
      </c>
      <c r="H41" s="16">
        <f>'[1]CTGLR317_1_4408566'!$I$66-'[1]CTGLR317_1_4408566'!$M$34</f>
        <v>10367</v>
      </c>
      <c r="I41" s="16">
        <v>0</v>
      </c>
      <c r="J41" s="16">
        <f>'[1]CTGLR317_1_4408566'!$J$66</f>
        <v>0</v>
      </c>
      <c r="K41" s="16">
        <v>0</v>
      </c>
      <c r="L41" s="16"/>
      <c r="M41" s="16">
        <f>'[4]FUND TABLE'!$I$103</f>
        <v>-494504</v>
      </c>
      <c r="N41" s="15">
        <f t="shared" si="2"/>
        <v>8020432</v>
      </c>
      <c r="O41" s="15"/>
      <c r="P41" s="16">
        <f>'[1]CTGLR317_1_4408566'!$K$66</f>
        <v>1716487</v>
      </c>
      <c r="Q41" s="50"/>
      <c r="R41" s="50">
        <v>0</v>
      </c>
      <c r="S41" s="50"/>
      <c r="T41" s="16">
        <v>0</v>
      </c>
      <c r="U41" s="16"/>
      <c r="V41" s="16">
        <v>0</v>
      </c>
      <c r="W41" s="16"/>
      <c r="X41" s="15">
        <f t="shared" si="3"/>
        <v>1716487</v>
      </c>
      <c r="Y41" s="15"/>
      <c r="Z41" s="67">
        <f t="shared" si="1"/>
        <v>6303945</v>
      </c>
      <c r="AA41" s="16"/>
      <c r="AB41" s="72">
        <f>'[3]EX-H'!$C$37</f>
        <v>6303945</v>
      </c>
      <c r="AC41" s="2"/>
      <c r="AD41" s="35"/>
      <c r="AE41" s="2"/>
      <c r="AF41" s="61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</row>
    <row r="42" spans="1:43" ht="12.75">
      <c r="A42" s="45">
        <v>35009</v>
      </c>
      <c r="B42" s="46" t="s">
        <v>3</v>
      </c>
      <c r="C42" s="47">
        <v>35009</v>
      </c>
      <c r="D42" s="48">
        <v>60320</v>
      </c>
      <c r="E42" s="48">
        <v>-168415</v>
      </c>
      <c r="F42" s="49">
        <v>5665203</v>
      </c>
      <c r="G42" s="50">
        <f>'[1]CTGLR317_1_4408566'!$H$67</f>
        <v>0</v>
      </c>
      <c r="H42" s="50">
        <f>'[1]CTGLR317_1_4408566'!$I$67-'[1]CTGLR317_1_4408566'!$M$35</f>
        <v>10126</v>
      </c>
      <c r="I42" s="50">
        <v>0</v>
      </c>
      <c r="J42" s="50">
        <f>'[1]CTGLR317_1_4408566'!$J$67</f>
        <v>0</v>
      </c>
      <c r="K42" s="50">
        <v>0</v>
      </c>
      <c r="L42" s="50"/>
      <c r="M42" s="50">
        <f>'[4]FUND TABLE'!$I$104</f>
        <v>3719</v>
      </c>
      <c r="N42" s="49">
        <f t="shared" si="2"/>
        <v>5679048</v>
      </c>
      <c r="O42" s="49"/>
      <c r="P42" s="50">
        <f>'[1]CTGLR317_1_4408566'!$K$67</f>
        <v>61627</v>
      </c>
      <c r="Q42" s="50"/>
      <c r="R42" s="50">
        <v>0</v>
      </c>
      <c r="S42" s="50"/>
      <c r="T42" s="50">
        <v>0</v>
      </c>
      <c r="U42" s="50"/>
      <c r="V42" s="50">
        <v>0</v>
      </c>
      <c r="W42" s="50"/>
      <c r="X42" s="49">
        <f t="shared" si="3"/>
        <v>61627</v>
      </c>
      <c r="Y42" s="49"/>
      <c r="Z42" s="67">
        <f t="shared" si="1"/>
        <v>5617421</v>
      </c>
      <c r="AA42" s="50"/>
      <c r="AB42" s="72">
        <f>'[3]EX-H'!$C$38</f>
        <v>5617421</v>
      </c>
      <c r="AC42" s="51"/>
      <c r="AD42" s="54"/>
      <c r="AE42" s="51"/>
      <c r="AF42" s="62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ht="12.75">
      <c r="A43" s="36">
        <v>35010</v>
      </c>
      <c r="B43" s="3" t="s">
        <v>4</v>
      </c>
      <c r="C43" s="39">
        <v>35010</v>
      </c>
      <c r="D43" s="40">
        <v>756274</v>
      </c>
      <c r="E43" s="40">
        <v>-748134</v>
      </c>
      <c r="F43" s="15">
        <v>1071108</v>
      </c>
      <c r="G43" s="16">
        <f>'[1]CTGLR317_1_4408566'!$H$68</f>
        <v>0</v>
      </c>
      <c r="H43" s="16">
        <f>'[1]CTGLR317_1_4408566'!$I$68</f>
        <v>673054</v>
      </c>
      <c r="I43" s="16">
        <v>0</v>
      </c>
      <c r="J43" s="16">
        <f>'[1]CTGLR317_1_4408566'!$J$68</f>
        <v>0</v>
      </c>
      <c r="K43" s="16">
        <v>0</v>
      </c>
      <c r="L43" s="16"/>
      <c r="M43" s="16">
        <v>0</v>
      </c>
      <c r="N43" s="15">
        <f t="shared" si="2"/>
        <v>1744162</v>
      </c>
      <c r="O43" s="15"/>
      <c r="P43" s="16">
        <f>'[1]CTGLR317_1_4408566'!$K$68</f>
        <v>767185</v>
      </c>
      <c r="Q43" s="50"/>
      <c r="R43" s="50">
        <v>0</v>
      </c>
      <c r="S43" s="50"/>
      <c r="T43" s="16">
        <f>'[2]Buy-Sell'!$B$12</f>
        <v>2461</v>
      </c>
      <c r="U43" s="16"/>
      <c r="V43" s="16">
        <v>0</v>
      </c>
      <c r="W43" s="16"/>
      <c r="X43" s="15">
        <f t="shared" si="3"/>
        <v>769646</v>
      </c>
      <c r="Y43" s="15"/>
      <c r="Z43" s="67">
        <f t="shared" si="1"/>
        <v>974516</v>
      </c>
      <c r="AA43" s="16"/>
      <c r="AB43" s="72">
        <f>'[3]EX-H'!$C$39</f>
        <v>974516</v>
      </c>
      <c r="AC43" s="2"/>
      <c r="AD43" s="4"/>
      <c r="AE43" s="2"/>
      <c r="AF43" s="6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 s="53" customFormat="1" ht="12.75">
      <c r="A44" s="36">
        <v>35011</v>
      </c>
      <c r="B44" s="3" t="s">
        <v>5</v>
      </c>
      <c r="C44" s="39">
        <v>35011</v>
      </c>
      <c r="D44" s="40">
        <v>2720446</v>
      </c>
      <c r="E44" s="40">
        <v>0</v>
      </c>
      <c r="F44" s="15">
        <v>1181597</v>
      </c>
      <c r="G44" s="16">
        <f>'[1]CTGLR317_1_4408566'!$H$69</f>
        <v>0</v>
      </c>
      <c r="H44" s="16">
        <f>'[1]CTGLR317_1_4408566'!$I$69-1</f>
        <v>2476025</v>
      </c>
      <c r="I44" s="16">
        <v>0</v>
      </c>
      <c r="J44" s="16">
        <f>'[1]CTGLR317_1_4408566'!$J$69</f>
        <v>0</v>
      </c>
      <c r="K44" s="16">
        <v>0</v>
      </c>
      <c r="L44" s="16"/>
      <c r="M44" s="16">
        <f>'[4]FUND TABLE'!$I$105</f>
        <v>-2265642</v>
      </c>
      <c r="N44" s="15">
        <f t="shared" si="2"/>
        <v>1391980</v>
      </c>
      <c r="O44" s="15"/>
      <c r="P44" s="16">
        <f>'[1]CTGLR317_1_4408566'!$K$69</f>
        <v>0</v>
      </c>
      <c r="Q44" s="50"/>
      <c r="R44" s="50">
        <v>0</v>
      </c>
      <c r="S44" s="50"/>
      <c r="T44" s="16">
        <v>0</v>
      </c>
      <c r="U44" s="16"/>
      <c r="V44" s="16">
        <v>0</v>
      </c>
      <c r="W44" s="16"/>
      <c r="X44" s="15">
        <f t="shared" si="3"/>
        <v>0</v>
      </c>
      <c r="Y44" s="15"/>
      <c r="Z44" s="67">
        <f t="shared" si="1"/>
        <v>1391980</v>
      </c>
      <c r="AA44" s="16"/>
      <c r="AB44" s="72">
        <f>'[3]EX-H'!$C$40</f>
        <v>1391980</v>
      </c>
      <c r="AC44" s="2"/>
      <c r="AD44" s="5"/>
      <c r="AE44" s="2"/>
      <c r="AF44" s="61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</row>
    <row r="45" spans="1:43" ht="12.75">
      <c r="A45" s="45">
        <v>35012</v>
      </c>
      <c r="B45" s="46" t="s">
        <v>38</v>
      </c>
      <c r="C45" s="47">
        <v>35012</v>
      </c>
      <c r="D45" s="48">
        <v>3472</v>
      </c>
      <c r="E45" s="48">
        <v>-8367</v>
      </c>
      <c r="F45" s="49">
        <v>247002</v>
      </c>
      <c r="G45" s="50">
        <f>'[1]CTGLR317_1_4408566'!$H$70</f>
        <v>0</v>
      </c>
      <c r="H45" s="16">
        <f>'[1]CTGLR317_1_4408566'!$I$70-'[1]CTGLR317_1_4408566'!$M$38</f>
        <v>1340</v>
      </c>
      <c r="I45" s="50">
        <v>0</v>
      </c>
      <c r="J45" s="50">
        <f>'[1]CTGLR317_1_4408566'!$J$70</f>
        <v>0</v>
      </c>
      <c r="K45" s="50">
        <v>0</v>
      </c>
      <c r="L45" s="50"/>
      <c r="M45" s="50">
        <f>'[4]FUND TABLE'!$I$106</f>
        <v>167</v>
      </c>
      <c r="N45" s="49">
        <f t="shared" si="2"/>
        <v>248509</v>
      </c>
      <c r="O45" s="49"/>
      <c r="P45" s="50">
        <f>'[1]CTGLR317_1_4408566'!$K$70</f>
        <v>3166</v>
      </c>
      <c r="Q45" s="50"/>
      <c r="R45" s="50">
        <v>0</v>
      </c>
      <c r="S45" s="50"/>
      <c r="T45" s="50">
        <v>0</v>
      </c>
      <c r="U45" s="50"/>
      <c r="V45" s="50">
        <v>0</v>
      </c>
      <c r="W45" s="50"/>
      <c r="X45" s="49">
        <f t="shared" si="3"/>
        <v>3166</v>
      </c>
      <c r="Y45" s="49"/>
      <c r="Z45" s="67">
        <f t="shared" si="1"/>
        <v>245343</v>
      </c>
      <c r="AA45" s="50"/>
      <c r="AB45" s="72">
        <f>'[3]EX-H'!$C$41</f>
        <v>245343</v>
      </c>
      <c r="AC45" s="51"/>
      <c r="AD45" s="54"/>
      <c r="AE45" s="51"/>
      <c r="AF45" s="62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1:43" s="53" customFormat="1" ht="12.75">
      <c r="A46" s="45">
        <v>35014</v>
      </c>
      <c r="B46" s="46" t="s">
        <v>36</v>
      </c>
      <c r="C46" s="39">
        <v>35014</v>
      </c>
      <c r="D46" s="41">
        <v>799658446</v>
      </c>
      <c r="E46" s="41">
        <v>-1445655782</v>
      </c>
      <c r="F46" s="15">
        <v>324447</v>
      </c>
      <c r="G46" s="16">
        <v>791419798</v>
      </c>
      <c r="H46" s="16">
        <f>'[1]CTGLR317_1_4408566'!$I$72+'[4]FUND TABLE'!$H$95</f>
        <v>1367157287</v>
      </c>
      <c r="I46" s="16">
        <v>0</v>
      </c>
      <c r="J46" s="16">
        <f>'[1]CTGLR317_1_4408566'!$J$72</f>
        <v>0</v>
      </c>
      <c r="K46" s="50">
        <v>2333667058</v>
      </c>
      <c r="L46" s="16"/>
      <c r="M46" s="16">
        <f>'[4]FUND TABLE'!$I$107-1</f>
        <v>-2464207</v>
      </c>
      <c r="N46" s="15">
        <f t="shared" si="2"/>
        <v>4490104383</v>
      </c>
      <c r="O46" s="15"/>
      <c r="P46" s="16">
        <v>2333667058</v>
      </c>
      <c r="Q46" s="50"/>
      <c r="R46" s="50">
        <v>2155853287</v>
      </c>
      <c r="S46" s="50"/>
      <c r="T46" s="16">
        <v>0</v>
      </c>
      <c r="U46" s="16"/>
      <c r="V46" s="50">
        <v>0</v>
      </c>
      <c r="W46" s="50"/>
      <c r="X46" s="15">
        <f t="shared" si="3"/>
        <v>4489520345</v>
      </c>
      <c r="Y46" s="15"/>
      <c r="Z46" s="67">
        <f t="shared" si="1"/>
        <v>584038</v>
      </c>
      <c r="AA46" s="16"/>
      <c r="AB46" s="72">
        <f>'[3]EX-H'!$C$42</f>
        <v>584038</v>
      </c>
      <c r="AC46" s="2"/>
      <c r="AD46" s="5"/>
      <c r="AE46" s="2"/>
      <c r="AF46" s="61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</row>
    <row r="47" spans="1:43" ht="15">
      <c r="A47" s="45">
        <v>35015</v>
      </c>
      <c r="B47" s="46" t="s">
        <v>37</v>
      </c>
      <c r="C47" s="39">
        <v>35015</v>
      </c>
      <c r="D47" s="40">
        <v>2953487</v>
      </c>
      <c r="E47" s="40">
        <v>1837345</v>
      </c>
      <c r="F47" s="25">
        <v>12157242</v>
      </c>
      <c r="G47" s="26">
        <f>'[1]CTGLR317_1_4408566'!$H$73</f>
        <v>0</v>
      </c>
      <c r="H47" s="26">
        <f>'[1]CTGLR317_1_4408566'!$I$73+'[4]FUND TABLE'!$H$108</f>
        <v>2163682</v>
      </c>
      <c r="I47" s="26">
        <v>0</v>
      </c>
      <c r="J47" s="26">
        <f>'[1]CTGLR317_1_4408566'!$J$73</f>
        <v>0</v>
      </c>
      <c r="K47" s="26">
        <v>0</v>
      </c>
      <c r="L47" s="26"/>
      <c r="M47" s="26">
        <f>'[4]FUND TABLE'!$I$108</f>
        <v>-10000000</v>
      </c>
      <c r="N47" s="25">
        <f t="shared" si="2"/>
        <v>4320924</v>
      </c>
      <c r="O47" s="25"/>
      <c r="P47" s="26">
        <v>0</v>
      </c>
      <c r="Q47" s="59"/>
      <c r="R47" s="26">
        <f>'[1]CTGLR317_1_4408566'!$K$73</f>
        <v>0</v>
      </c>
      <c r="S47" s="59"/>
      <c r="T47" s="26">
        <v>0</v>
      </c>
      <c r="U47" s="26"/>
      <c r="V47" s="26">
        <v>0</v>
      </c>
      <c r="W47" s="26"/>
      <c r="X47" s="25">
        <f t="shared" si="3"/>
        <v>0</v>
      </c>
      <c r="Y47" s="25"/>
      <c r="Z47" s="68">
        <f t="shared" si="1"/>
        <v>4320924</v>
      </c>
      <c r="AA47" s="26"/>
      <c r="AB47" s="73">
        <f>'[3]EX-H'!$C$43</f>
        <v>4320924</v>
      </c>
      <c r="AC47" s="2"/>
      <c r="AD47" s="5"/>
      <c r="AE47" s="2"/>
      <c r="AF47" s="6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1:43" s="13" customFormat="1" ht="18" customHeight="1">
      <c r="A48" s="10"/>
      <c r="B48" s="3" t="s">
        <v>49</v>
      </c>
      <c r="C48" s="3"/>
      <c r="D48" s="3"/>
      <c r="E48" s="3"/>
      <c r="F48" s="33">
        <f aca="true" t="shared" si="4" ref="F48:K48">SUM(F22:F47)</f>
        <v>1784722396</v>
      </c>
      <c r="G48" s="33">
        <f t="shared" si="4"/>
        <v>791419798</v>
      </c>
      <c r="H48" s="33">
        <f>SUM(H22:H47)</f>
        <v>4647561813</v>
      </c>
      <c r="I48" s="33">
        <f t="shared" si="4"/>
        <v>812395000</v>
      </c>
      <c r="J48" s="33">
        <f t="shared" si="4"/>
        <v>0</v>
      </c>
      <c r="K48" s="33">
        <f t="shared" si="4"/>
        <v>2333667058</v>
      </c>
      <c r="L48" s="34"/>
      <c r="M48" s="33">
        <f>SUM(M22:M47)</f>
        <v>-10974032</v>
      </c>
      <c r="N48" s="33">
        <f>SUM(N22:N47)</f>
        <v>10358792033</v>
      </c>
      <c r="O48" s="33"/>
      <c r="P48" s="33">
        <f>SUM(P22:P47)</f>
        <v>5916516609</v>
      </c>
      <c r="Q48" s="33">
        <f>SUM(Q22:Q47)</f>
        <v>0</v>
      </c>
      <c r="R48" s="33">
        <f>SUM(R22:R47)</f>
        <v>2155853287</v>
      </c>
      <c r="S48" s="33"/>
      <c r="T48" s="33">
        <f>SUM(T22:T47)</f>
        <v>1200039861</v>
      </c>
      <c r="U48" s="33"/>
      <c r="V48" s="33">
        <f>SUM(V22:V47)</f>
        <v>0</v>
      </c>
      <c r="W48" s="33"/>
      <c r="X48" s="33">
        <f>SUM(X22:X47)</f>
        <v>9272409757</v>
      </c>
      <c r="Y48" s="33"/>
      <c r="Z48" s="69">
        <f>SUM(Z22:Z47)</f>
        <v>1086382276</v>
      </c>
      <c r="AA48" s="33"/>
      <c r="AB48" s="63">
        <f>SUM(AB22:AB47)</f>
        <v>1086382276</v>
      </c>
      <c r="AC48" s="11"/>
      <c r="AD48" s="11"/>
      <c r="AE48" s="11"/>
      <c r="AF48" s="11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</row>
    <row r="49" spans="1:43" ht="3" customHeight="1">
      <c r="A49" s="2"/>
      <c r="B49" s="2"/>
      <c r="C49" s="2"/>
      <c r="D49" s="2"/>
      <c r="E49" s="2"/>
      <c r="F49" s="69">
        <v>0</v>
      </c>
      <c r="G49" s="69">
        <v>0</v>
      </c>
      <c r="H49" s="69">
        <v>0</v>
      </c>
      <c r="I49" s="69">
        <v>0</v>
      </c>
      <c r="J49" s="69">
        <v>1</v>
      </c>
      <c r="K49" s="69">
        <v>0</v>
      </c>
      <c r="L49" s="69"/>
      <c r="M49" s="69">
        <v>0</v>
      </c>
      <c r="N49" s="69">
        <v>0</v>
      </c>
      <c r="O49" s="69"/>
      <c r="P49" s="69">
        <v>0</v>
      </c>
      <c r="Q49" s="69"/>
      <c r="R49" s="69">
        <v>0</v>
      </c>
      <c r="S49" s="69"/>
      <c r="T49" s="69">
        <v>0</v>
      </c>
      <c r="U49" s="69"/>
      <c r="V49" s="69">
        <v>0</v>
      </c>
      <c r="W49" s="69"/>
      <c r="X49" s="69">
        <v>0</v>
      </c>
      <c r="Y49" s="69"/>
      <c r="Z49" s="69">
        <v>0</v>
      </c>
      <c r="AA49" s="69"/>
      <c r="AB49" s="69">
        <v>0</v>
      </c>
      <c r="AC49" s="2"/>
      <c r="AD49" s="2"/>
      <c r="AE49" s="2"/>
      <c r="AF49" s="2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1:4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1"/>
      <c r="Q50" s="51"/>
      <c r="R50" s="51"/>
      <c r="S50" s="51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1:4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1"/>
      <c r="Q51" s="51"/>
      <c r="R51" s="51"/>
      <c r="S51" s="51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1:4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1"/>
      <c r="Q52" s="51"/>
      <c r="R52" s="51"/>
      <c r="S52" s="51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1:4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 t="s">
        <v>53</v>
      </c>
      <c r="N53" s="1"/>
      <c r="O53" s="1"/>
      <c r="P53" s="52"/>
      <c r="Q53" s="52"/>
      <c r="R53" s="52"/>
      <c r="S53" s="52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52"/>
      <c r="Q54" s="52"/>
      <c r="R54" s="52"/>
      <c r="S54" s="52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52"/>
      <c r="Q55" s="52"/>
      <c r="R55" s="52"/>
      <c r="S55" s="52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52"/>
      <c r="Q56" s="52"/>
      <c r="R56" s="52"/>
      <c r="S56" s="52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52"/>
      <c r="Q57" s="52"/>
      <c r="R57" s="52"/>
      <c r="S57" s="52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1:4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52"/>
      <c r="Q58" s="52"/>
      <c r="R58" s="52"/>
      <c r="S58" s="52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52"/>
      <c r="Q59" s="52"/>
      <c r="R59" s="52"/>
      <c r="S59" s="52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52"/>
      <c r="Q60" s="52"/>
      <c r="R60" s="52"/>
      <c r="S60" s="52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52"/>
      <c r="Q61" s="52"/>
      <c r="R61" s="52"/>
      <c r="S61" s="52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52"/>
      <c r="Q62" s="52"/>
      <c r="R62" s="52"/>
      <c r="S62" s="52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52"/>
      <c r="Q63" s="52"/>
      <c r="R63" s="52"/>
      <c r="S63" s="52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52"/>
      <c r="Q64" s="52"/>
      <c r="R64" s="52"/>
      <c r="S64" s="52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52"/>
      <c r="Q65" s="52"/>
      <c r="R65" s="52"/>
      <c r="S65" s="52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52"/>
      <c r="Q66" s="52"/>
      <c r="R66" s="52"/>
      <c r="S66" s="52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52"/>
      <c r="Q67" s="52"/>
      <c r="R67" s="52"/>
      <c r="S67" s="52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52"/>
      <c r="Q68" s="52"/>
      <c r="R68" s="52"/>
      <c r="S68" s="52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52"/>
      <c r="Q69" s="52"/>
      <c r="R69" s="52"/>
      <c r="S69" s="52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52"/>
      <c r="Q70" s="52"/>
      <c r="R70" s="52"/>
      <c r="S70" s="52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52"/>
      <c r="Q71" s="52"/>
      <c r="R71" s="52"/>
      <c r="S71" s="52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ht="12.75">
      <c r="A72" s="1"/>
      <c r="B72" s="1"/>
      <c r="C72" s="1"/>
      <c r="D72" s="1"/>
      <c r="E72" s="1"/>
      <c r="F72" s="49"/>
      <c r="G72" s="50"/>
      <c r="H72" s="50"/>
      <c r="I72" s="16"/>
      <c r="J72" s="16"/>
      <c r="K72" s="50"/>
      <c r="L72" s="16"/>
      <c r="M72" s="16"/>
      <c r="N72" s="15"/>
      <c r="O72" s="15"/>
      <c r="P72" s="50"/>
      <c r="Q72" s="50"/>
      <c r="R72" s="50"/>
      <c r="S72" s="50"/>
      <c r="T72" s="16"/>
      <c r="U72" s="16"/>
      <c r="V72" s="50"/>
      <c r="W72" s="50"/>
      <c r="X72" s="15"/>
      <c r="Y72" s="15"/>
      <c r="Z72" s="28"/>
      <c r="AA72" s="16"/>
      <c r="AB72" s="15"/>
      <c r="AC72" s="2"/>
      <c r="AD72" s="5"/>
      <c r="AE72" s="2"/>
      <c r="AF72" s="2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52"/>
      <c r="Q73" s="52"/>
      <c r="R73" s="52"/>
      <c r="S73" s="52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52"/>
      <c r="Q74" s="52"/>
      <c r="R74" s="52"/>
      <c r="S74" s="52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52"/>
      <c r="Q75" s="52"/>
      <c r="R75" s="52"/>
      <c r="S75" s="52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52"/>
      <c r="Q76" s="52"/>
      <c r="R76" s="52"/>
      <c r="S76" s="52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52"/>
      <c r="Q77" s="52"/>
      <c r="R77" s="52"/>
      <c r="S77" s="52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52"/>
      <c r="Q78" s="52"/>
      <c r="R78" s="52"/>
      <c r="S78" s="52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52"/>
      <c r="Q79" s="52"/>
      <c r="R79" s="52"/>
      <c r="S79" s="52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52"/>
      <c r="Q80" s="52"/>
      <c r="R80" s="52"/>
      <c r="S80" s="52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52"/>
      <c r="Q81" s="52"/>
      <c r="R81" s="52"/>
      <c r="S81" s="52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52"/>
      <c r="Q82" s="52"/>
      <c r="R82" s="52"/>
      <c r="S82" s="52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52"/>
      <c r="Q83" s="52"/>
      <c r="R83" s="52"/>
      <c r="S83" s="52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52"/>
      <c r="Q84" s="52"/>
      <c r="R84" s="52"/>
      <c r="S84" s="52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52"/>
      <c r="Q85" s="52"/>
      <c r="R85" s="52"/>
      <c r="S85" s="52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4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52"/>
      <c r="Q86" s="52"/>
      <c r="R86" s="52"/>
      <c r="S86" s="52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</row>
    <row r="87" spans="1:4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52"/>
      <c r="Q87" s="52"/>
      <c r="R87" s="52"/>
      <c r="S87" s="52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</row>
    <row r="88" spans="1:4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52"/>
      <c r="Q88" s="52"/>
      <c r="R88" s="52"/>
      <c r="S88" s="52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</row>
    <row r="89" spans="1:4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52"/>
      <c r="Q89" s="52"/>
      <c r="R89" s="52"/>
      <c r="S89" s="52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</row>
    <row r="90" spans="1:4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52"/>
      <c r="Q90" s="52"/>
      <c r="R90" s="52"/>
      <c r="S90" s="52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</row>
    <row r="91" spans="1:4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52"/>
      <c r="Q91" s="52"/>
      <c r="R91" s="52"/>
      <c r="S91" s="52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</row>
    <row r="92" spans="1:4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52"/>
      <c r="Q92" s="52"/>
      <c r="R92" s="52"/>
      <c r="S92" s="52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1:4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52"/>
      <c r="Q93" s="52"/>
      <c r="R93" s="52"/>
      <c r="S93" s="52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52"/>
      <c r="Q94" s="52"/>
      <c r="R94" s="52"/>
      <c r="S94" s="52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52"/>
      <c r="Q95" s="52"/>
      <c r="R95" s="52"/>
      <c r="S95" s="52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52"/>
      <c r="Q96" s="52"/>
      <c r="R96" s="52"/>
      <c r="S96" s="52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52"/>
      <c r="Q97" s="52"/>
      <c r="R97" s="52"/>
      <c r="S97" s="52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52"/>
      <c r="Q98" s="52"/>
      <c r="R98" s="52"/>
      <c r="S98" s="52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52"/>
      <c r="Q99" s="52"/>
      <c r="R99" s="52"/>
      <c r="S99" s="52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52"/>
      <c r="Q100" s="52"/>
      <c r="R100" s="52"/>
      <c r="S100" s="52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52"/>
      <c r="Q101" s="52"/>
      <c r="R101" s="52"/>
      <c r="S101" s="52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52"/>
      <c r="Q102" s="52"/>
      <c r="R102" s="52"/>
      <c r="S102" s="52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4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52"/>
      <c r="Q103" s="52"/>
      <c r="R103" s="52"/>
      <c r="S103" s="52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</row>
    <row r="104" spans="1:4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52"/>
      <c r="Q104" s="52"/>
      <c r="R104" s="52"/>
      <c r="S104" s="52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1:4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52"/>
      <c r="Q105" s="52"/>
      <c r="R105" s="52"/>
      <c r="S105" s="52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</row>
    <row r="106" spans="1:4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52"/>
      <c r="Q106" s="52"/>
      <c r="R106" s="52"/>
      <c r="S106" s="52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</row>
    <row r="107" spans="1:4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52"/>
      <c r="Q107" s="52"/>
      <c r="R107" s="52"/>
      <c r="S107" s="52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</row>
    <row r="108" spans="1:4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52"/>
      <c r="Q108" s="52"/>
      <c r="R108" s="52"/>
      <c r="S108" s="52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</row>
    <row r="109" spans="1:4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52"/>
      <c r="Q109" s="52"/>
      <c r="R109" s="52"/>
      <c r="S109" s="52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</row>
    <row r="110" spans="1:4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52"/>
      <c r="Q110" s="52"/>
      <c r="R110" s="52"/>
      <c r="S110" s="52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</row>
    <row r="111" spans="1:4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52"/>
      <c r="Q111" s="52"/>
      <c r="R111" s="52"/>
      <c r="S111" s="52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1:4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52"/>
      <c r="Q112" s="52"/>
      <c r="R112" s="52"/>
      <c r="S112" s="52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</row>
    <row r="113" spans="1:4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52"/>
      <c r="Q113" s="52"/>
      <c r="R113" s="52"/>
      <c r="S113" s="52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</row>
    <row r="114" spans="1:4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52"/>
      <c r="Q114" s="52"/>
      <c r="R114" s="52"/>
      <c r="S114" s="52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</row>
    <row r="115" spans="1:4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52"/>
      <c r="Q115" s="52"/>
      <c r="R115" s="52"/>
      <c r="S115" s="52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</row>
    <row r="116" spans="1:4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52"/>
      <c r="Q116" s="52"/>
      <c r="R116" s="52"/>
      <c r="S116" s="52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</row>
    <row r="117" spans="1:4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52"/>
      <c r="Q117" s="52"/>
      <c r="R117" s="52"/>
      <c r="S117" s="52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</row>
    <row r="118" spans="1:4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52"/>
      <c r="Q118" s="52"/>
      <c r="R118" s="52"/>
      <c r="S118" s="52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</row>
    <row r="119" spans="1:4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52"/>
      <c r="Q119" s="52"/>
      <c r="R119" s="52"/>
      <c r="S119" s="52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</row>
    <row r="120" spans="1:4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52"/>
      <c r="Q120" s="52"/>
      <c r="R120" s="52"/>
      <c r="S120" s="52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</row>
    <row r="121" spans="1:4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52"/>
      <c r="Q121" s="52"/>
      <c r="R121" s="52"/>
      <c r="S121" s="52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</row>
    <row r="122" spans="1:4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52"/>
      <c r="Q122" s="52"/>
      <c r="R122" s="52"/>
      <c r="S122" s="52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</row>
    <row r="123" spans="1:4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52"/>
      <c r="Q123" s="52"/>
      <c r="R123" s="52"/>
      <c r="S123" s="52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</row>
    <row r="124" spans="1:4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52"/>
      <c r="Q124" s="52"/>
      <c r="R124" s="52"/>
      <c r="S124" s="52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</row>
    <row r="125" spans="1:4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52"/>
      <c r="Q125" s="52"/>
      <c r="R125" s="52"/>
      <c r="S125" s="52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</row>
    <row r="126" spans="1:4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52"/>
      <c r="Q126" s="52"/>
      <c r="R126" s="52"/>
      <c r="S126" s="52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</row>
    <row r="127" spans="1:4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52"/>
      <c r="Q127" s="52"/>
      <c r="R127" s="52"/>
      <c r="S127" s="52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</row>
    <row r="128" spans="1:4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52"/>
      <c r="Q128" s="52"/>
      <c r="R128" s="52"/>
      <c r="S128" s="52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</row>
    <row r="129" spans="1:4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52"/>
      <c r="Q129" s="52"/>
      <c r="R129" s="52"/>
      <c r="S129" s="52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</row>
    <row r="130" spans="1:4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52"/>
      <c r="Q130" s="52"/>
      <c r="R130" s="52"/>
      <c r="S130" s="52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</row>
    <row r="131" spans="1:4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52"/>
      <c r="Q131" s="52"/>
      <c r="R131" s="52"/>
      <c r="S131" s="52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</row>
    <row r="132" spans="1:4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52"/>
      <c r="Q132" s="52"/>
      <c r="R132" s="52"/>
      <c r="S132" s="52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</row>
    <row r="133" spans="1:4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52"/>
      <c r="Q133" s="52"/>
      <c r="R133" s="52"/>
      <c r="S133" s="52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</row>
    <row r="134" spans="1:4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52"/>
      <c r="Q134" s="52"/>
      <c r="R134" s="52"/>
      <c r="S134" s="52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</row>
    <row r="135" spans="1:4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52"/>
      <c r="Q135" s="52"/>
      <c r="R135" s="52"/>
      <c r="S135" s="52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</row>
    <row r="136" spans="1:4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52"/>
      <c r="Q136" s="52"/>
      <c r="R136" s="52"/>
      <c r="S136" s="52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</row>
    <row r="137" spans="1:4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52"/>
      <c r="Q137" s="52"/>
      <c r="R137" s="52"/>
      <c r="S137" s="52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</row>
    <row r="138" spans="1:4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52"/>
      <c r="Q138" s="52"/>
      <c r="R138" s="52"/>
      <c r="S138" s="52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</row>
    <row r="139" spans="1:4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52"/>
      <c r="Q139" s="52"/>
      <c r="R139" s="52"/>
      <c r="S139" s="52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</row>
    <row r="140" spans="1:4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52"/>
      <c r="Q140" s="52"/>
      <c r="R140" s="52"/>
      <c r="S140" s="52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</row>
    <row r="141" spans="1:4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52"/>
      <c r="Q141" s="52"/>
      <c r="R141" s="52"/>
      <c r="S141" s="52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</row>
    <row r="142" spans="1:4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52"/>
      <c r="Q142" s="52"/>
      <c r="R142" s="52"/>
      <c r="S142" s="52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</row>
    <row r="143" spans="1:4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52"/>
      <c r="Q143" s="52"/>
      <c r="R143" s="52"/>
      <c r="S143" s="52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</row>
    <row r="144" spans="1:4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52"/>
      <c r="Q144" s="52"/>
      <c r="R144" s="52"/>
      <c r="S144" s="52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</row>
    <row r="145" spans="1:4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52"/>
      <c r="Q145" s="52"/>
      <c r="R145" s="52"/>
      <c r="S145" s="52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</row>
    <row r="146" spans="1:4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52"/>
      <c r="Q146" s="52"/>
      <c r="R146" s="52"/>
      <c r="S146" s="52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</row>
    <row r="147" spans="1:4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52"/>
      <c r="Q147" s="52"/>
      <c r="R147" s="52"/>
      <c r="S147" s="52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</row>
    <row r="148" spans="1:4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52"/>
      <c r="Q148" s="52"/>
      <c r="R148" s="52"/>
      <c r="S148" s="52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</row>
    <row r="149" spans="1:4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52"/>
      <c r="Q149" s="52"/>
      <c r="R149" s="52"/>
      <c r="S149" s="52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</row>
    <row r="150" spans="1:4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52"/>
      <c r="Q150" s="52"/>
      <c r="R150" s="52"/>
      <c r="S150" s="52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</row>
    <row r="151" spans="1:4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52"/>
      <c r="Q151" s="52"/>
      <c r="R151" s="52"/>
      <c r="S151" s="52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</row>
    <row r="152" spans="1:4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52"/>
      <c r="Q152" s="52"/>
      <c r="R152" s="52"/>
      <c r="S152" s="52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</row>
    <row r="153" spans="1:4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52"/>
      <c r="Q153" s="52"/>
      <c r="R153" s="52"/>
      <c r="S153" s="52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</row>
    <row r="154" spans="1:4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52"/>
      <c r="Q154" s="52"/>
      <c r="R154" s="52"/>
      <c r="S154" s="52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</row>
    <row r="155" spans="1:4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52"/>
      <c r="Q155" s="52"/>
      <c r="R155" s="52"/>
      <c r="S155" s="52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</row>
    <row r="156" spans="1:4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52"/>
      <c r="Q156" s="52"/>
      <c r="R156" s="52"/>
      <c r="S156" s="52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</row>
    <row r="157" spans="1:4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52"/>
      <c r="Q157" s="52"/>
      <c r="R157" s="52"/>
      <c r="S157" s="52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</row>
    <row r="158" spans="1:4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52"/>
      <c r="Q158" s="52"/>
      <c r="R158" s="52"/>
      <c r="S158" s="52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</row>
    <row r="159" spans="1:4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52"/>
      <c r="Q159" s="52"/>
      <c r="R159" s="52"/>
      <c r="S159" s="52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</row>
    <row r="160" spans="1:4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52"/>
      <c r="Q160" s="52"/>
      <c r="R160" s="52"/>
      <c r="S160" s="52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</row>
    <row r="161" spans="1:4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52"/>
      <c r="Q161" s="52"/>
      <c r="R161" s="52"/>
      <c r="S161" s="52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</row>
    <row r="162" spans="1:4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52"/>
      <c r="Q162" s="52"/>
      <c r="R162" s="52"/>
      <c r="S162" s="52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</row>
    <row r="163" spans="1:4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52"/>
      <c r="Q163" s="52"/>
      <c r="R163" s="52"/>
      <c r="S163" s="52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</row>
    <row r="164" spans="1:4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52"/>
      <c r="Q164" s="52"/>
      <c r="R164" s="52"/>
      <c r="S164" s="52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</row>
    <row r="165" spans="1:4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52"/>
      <c r="Q165" s="52"/>
      <c r="R165" s="52"/>
      <c r="S165" s="52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</row>
    <row r="166" spans="1:4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52"/>
      <c r="Q166" s="52"/>
      <c r="R166" s="52"/>
      <c r="S166" s="52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</row>
    <row r="167" spans="1:4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52"/>
      <c r="Q167" s="52"/>
      <c r="R167" s="52"/>
      <c r="S167" s="52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</row>
    <row r="168" spans="1:4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52"/>
      <c r="Q168" s="52"/>
      <c r="R168" s="52"/>
      <c r="S168" s="52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</row>
    <row r="169" spans="1:4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52"/>
      <c r="Q169" s="52"/>
      <c r="R169" s="52"/>
      <c r="S169" s="52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</row>
    <row r="170" spans="1:4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52"/>
      <c r="Q170" s="52"/>
      <c r="R170" s="52"/>
      <c r="S170" s="52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</row>
    <row r="171" spans="1:4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52"/>
      <c r="Q171" s="52"/>
      <c r="R171" s="52"/>
      <c r="S171" s="52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</row>
    <row r="172" spans="1:4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52"/>
      <c r="Q172" s="52"/>
      <c r="R172" s="52"/>
      <c r="S172" s="52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</row>
    <row r="173" spans="1:4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52"/>
      <c r="Q173" s="52"/>
      <c r="R173" s="52"/>
      <c r="S173" s="52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</row>
    <row r="174" spans="1:4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52"/>
      <c r="Q174" s="52"/>
      <c r="R174" s="52"/>
      <c r="S174" s="52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</row>
    <row r="175" spans="1:4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52"/>
      <c r="Q175" s="52"/>
      <c r="R175" s="52"/>
      <c r="S175" s="52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</row>
    <row r="176" spans="1:4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52"/>
      <c r="Q176" s="52"/>
      <c r="R176" s="52"/>
      <c r="S176" s="52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</row>
    <row r="177" spans="1:4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52"/>
      <c r="Q177" s="52"/>
      <c r="R177" s="52"/>
      <c r="S177" s="52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</row>
    <row r="178" spans="1:4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52"/>
      <c r="Q178" s="52"/>
      <c r="R178" s="52"/>
      <c r="S178" s="52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</row>
    <row r="179" spans="1:4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52"/>
      <c r="Q179" s="52"/>
      <c r="R179" s="52"/>
      <c r="S179" s="52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</row>
    <row r="180" spans="1:4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52"/>
      <c r="Q180" s="52"/>
      <c r="R180" s="52"/>
      <c r="S180" s="52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</row>
    <row r="181" spans="1:4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52"/>
      <c r="Q181" s="52"/>
      <c r="R181" s="52"/>
      <c r="S181" s="52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</row>
    <row r="182" spans="1:4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52"/>
      <c r="Q182" s="52"/>
      <c r="R182" s="52"/>
      <c r="S182" s="52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</row>
    <row r="183" spans="1:4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52"/>
      <c r="Q183" s="52"/>
      <c r="R183" s="52"/>
      <c r="S183" s="52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</row>
    <row r="184" spans="1:4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52"/>
      <c r="Q184" s="52"/>
      <c r="R184" s="52"/>
      <c r="S184" s="52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</row>
    <row r="185" spans="1:4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52"/>
      <c r="Q185" s="52"/>
      <c r="R185" s="52"/>
      <c r="S185" s="52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</row>
    <row r="186" spans="1:4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52"/>
      <c r="Q186" s="52"/>
      <c r="R186" s="52"/>
      <c r="S186" s="52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</row>
    <row r="187" spans="1:4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52"/>
      <c r="Q187" s="52"/>
      <c r="R187" s="52"/>
      <c r="S187" s="52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</row>
    <row r="188" spans="1:4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52"/>
      <c r="Q188" s="52"/>
      <c r="R188" s="52"/>
      <c r="S188" s="52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</row>
    <row r="189" spans="1:4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52"/>
      <c r="Q189" s="52"/>
      <c r="R189" s="52"/>
      <c r="S189" s="52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</row>
    <row r="190" spans="1:4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52"/>
      <c r="Q190" s="52"/>
      <c r="R190" s="52"/>
      <c r="S190" s="52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</row>
    <row r="191" spans="1:4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52"/>
      <c r="Q191" s="52"/>
      <c r="R191" s="52"/>
      <c r="S191" s="52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</row>
    <row r="192" spans="1:4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52"/>
      <c r="Q192" s="52"/>
      <c r="R192" s="52"/>
      <c r="S192" s="52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</row>
    <row r="193" spans="1:4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52"/>
      <c r="Q193" s="52"/>
      <c r="R193" s="52"/>
      <c r="S193" s="52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</row>
    <row r="194" spans="1:4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52"/>
      <c r="Q194" s="52"/>
      <c r="R194" s="52"/>
      <c r="S194" s="52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</row>
    <row r="195" spans="1:4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52"/>
      <c r="Q195" s="52"/>
      <c r="R195" s="52"/>
      <c r="S195" s="52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</row>
    <row r="196" spans="1:4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52"/>
      <c r="Q196" s="52"/>
      <c r="R196" s="52"/>
      <c r="S196" s="52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</row>
    <row r="197" spans="1:4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52"/>
      <c r="Q197" s="52"/>
      <c r="R197" s="52"/>
      <c r="S197" s="52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</row>
    <row r="198" spans="1:4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52"/>
      <c r="Q198" s="52"/>
      <c r="R198" s="52"/>
      <c r="S198" s="52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</row>
    <row r="199" spans="1:4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52"/>
      <c r="Q199" s="52"/>
      <c r="R199" s="52"/>
      <c r="S199" s="52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</row>
    <row r="200" spans="1:4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52"/>
      <c r="Q200" s="52"/>
      <c r="R200" s="52"/>
      <c r="S200" s="52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</row>
    <row r="201" spans="1:4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52"/>
      <c r="Q201" s="52"/>
      <c r="R201" s="52"/>
      <c r="S201" s="52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</row>
    <row r="202" spans="1:4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52"/>
      <c r="Q202" s="52"/>
      <c r="R202" s="52"/>
      <c r="S202" s="52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</row>
    <row r="203" spans="1:4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52"/>
      <c r="Q203" s="52"/>
      <c r="R203" s="52"/>
      <c r="S203" s="52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</row>
    <row r="204" spans="1:4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52"/>
      <c r="Q204" s="52"/>
      <c r="R204" s="52"/>
      <c r="S204" s="52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</row>
    <row r="205" spans="1:4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52"/>
      <c r="Q205" s="52"/>
      <c r="R205" s="52"/>
      <c r="S205" s="52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</row>
    <row r="206" spans="1:4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52"/>
      <c r="Q206" s="52"/>
      <c r="R206" s="52"/>
      <c r="S206" s="52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</row>
    <row r="207" spans="1:4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52"/>
      <c r="Q207" s="52"/>
      <c r="R207" s="52"/>
      <c r="S207" s="52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</row>
    <row r="208" spans="1:4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52"/>
      <c r="Q208" s="52"/>
      <c r="R208" s="52"/>
      <c r="S208" s="52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</row>
    <row r="209" spans="1:4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52"/>
      <c r="Q209" s="52"/>
      <c r="R209" s="52"/>
      <c r="S209" s="52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</row>
    <row r="210" spans="1:4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52"/>
      <c r="Q210" s="52"/>
      <c r="R210" s="52"/>
      <c r="S210" s="52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</row>
    <row r="211" spans="1:4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52"/>
      <c r="Q211" s="52"/>
      <c r="R211" s="52"/>
      <c r="S211" s="52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</row>
    <row r="212" spans="1:4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52"/>
      <c r="Q212" s="52"/>
      <c r="R212" s="52"/>
      <c r="S212" s="52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</row>
    <row r="213" spans="1:4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52"/>
      <c r="Q213" s="52"/>
      <c r="R213" s="52"/>
      <c r="S213" s="52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</row>
    <row r="214" spans="1:4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52"/>
      <c r="Q214" s="52"/>
      <c r="R214" s="52"/>
      <c r="S214" s="52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</row>
    <row r="215" spans="1:4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52"/>
      <c r="Q215" s="52"/>
      <c r="R215" s="52"/>
      <c r="S215" s="52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</row>
    <row r="216" spans="1:4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52"/>
      <c r="Q216" s="52"/>
      <c r="R216" s="52"/>
      <c r="S216" s="52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</row>
    <row r="217" spans="1:4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52"/>
      <c r="Q217" s="52"/>
      <c r="R217" s="52"/>
      <c r="S217" s="52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</row>
    <row r="218" spans="1:4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52"/>
      <c r="Q218" s="52"/>
      <c r="R218" s="52"/>
      <c r="S218" s="52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</row>
    <row r="219" spans="1:4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52"/>
      <c r="Q219" s="52"/>
      <c r="R219" s="52"/>
      <c r="S219" s="52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</row>
    <row r="220" spans="1:4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52"/>
      <c r="Q220" s="52"/>
      <c r="R220" s="52"/>
      <c r="S220" s="52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</row>
    <row r="221" spans="1:4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52"/>
      <c r="Q221" s="52"/>
      <c r="R221" s="52"/>
      <c r="S221" s="52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</row>
    <row r="222" spans="1:4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52"/>
      <c r="Q222" s="52"/>
      <c r="R222" s="52"/>
      <c r="S222" s="52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</row>
    <row r="223" spans="1:4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52"/>
      <c r="Q223" s="52"/>
      <c r="R223" s="52"/>
      <c r="S223" s="52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</row>
    <row r="224" spans="1:4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52"/>
      <c r="Q224" s="52"/>
      <c r="R224" s="52"/>
      <c r="S224" s="52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</row>
    <row r="225" spans="1:4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52"/>
      <c r="Q225" s="52"/>
      <c r="R225" s="52"/>
      <c r="S225" s="52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</row>
    <row r="226" spans="1:4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52"/>
      <c r="Q226" s="52"/>
      <c r="R226" s="52"/>
      <c r="S226" s="52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</row>
    <row r="227" spans="1:4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52"/>
      <c r="Q227" s="52"/>
      <c r="R227" s="52"/>
      <c r="S227" s="52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</row>
    <row r="228" spans="1:4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52"/>
      <c r="Q228" s="52"/>
      <c r="R228" s="52"/>
      <c r="S228" s="52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</row>
    <row r="229" spans="1:4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52"/>
      <c r="Q229" s="52"/>
      <c r="R229" s="52"/>
      <c r="S229" s="52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</row>
    <row r="230" spans="1:4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52"/>
      <c r="Q230" s="52"/>
      <c r="R230" s="52"/>
      <c r="S230" s="52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</row>
    <row r="231" spans="1:4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52"/>
      <c r="Q231" s="52"/>
      <c r="R231" s="52"/>
      <c r="S231" s="52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</row>
    <row r="232" spans="1:4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52"/>
      <c r="Q232" s="52"/>
      <c r="R232" s="52"/>
      <c r="S232" s="52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</row>
    <row r="233" spans="1:4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52"/>
      <c r="Q233" s="52"/>
      <c r="R233" s="52"/>
      <c r="S233" s="52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</row>
    <row r="234" spans="1:4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52"/>
      <c r="Q234" s="52"/>
      <c r="R234" s="52"/>
      <c r="S234" s="52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</row>
    <row r="235" spans="1:4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52"/>
      <c r="Q235" s="52"/>
      <c r="R235" s="52"/>
      <c r="S235" s="52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</row>
    <row r="236" spans="1:4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52"/>
      <c r="Q236" s="52"/>
      <c r="R236" s="52"/>
      <c r="S236" s="52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</row>
    <row r="237" spans="1:4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52"/>
      <c r="Q237" s="52"/>
      <c r="R237" s="52"/>
      <c r="S237" s="52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</row>
    <row r="238" spans="1:4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52"/>
      <c r="Q238" s="52"/>
      <c r="R238" s="52"/>
      <c r="S238" s="52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</row>
    <row r="239" spans="1:4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52"/>
      <c r="Q239" s="52"/>
      <c r="R239" s="52"/>
      <c r="S239" s="52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</row>
    <row r="240" spans="1:4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52"/>
      <c r="Q240" s="52"/>
      <c r="R240" s="52"/>
      <c r="S240" s="52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</row>
    <row r="241" spans="1:4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52"/>
      <c r="Q241" s="52"/>
      <c r="R241" s="52"/>
      <c r="S241" s="52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</row>
    <row r="242" spans="1:4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52"/>
      <c r="Q242" s="52"/>
      <c r="R242" s="52"/>
      <c r="S242" s="52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</row>
    <row r="243" spans="1:4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52"/>
      <c r="Q243" s="52"/>
      <c r="R243" s="52"/>
      <c r="S243" s="52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</row>
    <row r="244" spans="1:4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52"/>
      <c r="Q244" s="52"/>
      <c r="R244" s="52"/>
      <c r="S244" s="52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</row>
    <row r="245" spans="1:4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52"/>
      <c r="Q245" s="52"/>
      <c r="R245" s="52"/>
      <c r="S245" s="52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</row>
    <row r="246" spans="1:4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52"/>
      <c r="Q246" s="52"/>
      <c r="R246" s="52"/>
      <c r="S246" s="52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</row>
    <row r="247" spans="1:4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52"/>
      <c r="Q247" s="52"/>
      <c r="R247" s="52"/>
      <c r="S247" s="52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</row>
    <row r="248" spans="1:4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52"/>
      <c r="Q248" s="52"/>
      <c r="R248" s="52"/>
      <c r="S248" s="52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</row>
    <row r="249" spans="1:4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52"/>
      <c r="Q249" s="52"/>
      <c r="R249" s="52"/>
      <c r="S249" s="52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</row>
    <row r="250" spans="1:4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52"/>
      <c r="Q250" s="52"/>
      <c r="R250" s="52"/>
      <c r="S250" s="52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</row>
    <row r="251" spans="1:4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52"/>
      <c r="Q251" s="52"/>
      <c r="R251" s="52"/>
      <c r="S251" s="52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</row>
    <row r="252" spans="1:4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52"/>
      <c r="Q252" s="52"/>
      <c r="R252" s="52"/>
      <c r="S252" s="52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</row>
    <row r="253" spans="1:4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52"/>
      <c r="Q253" s="52"/>
      <c r="R253" s="52"/>
      <c r="S253" s="52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</row>
    <row r="254" spans="1:4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52"/>
      <c r="Q254" s="52"/>
      <c r="R254" s="52"/>
      <c r="S254" s="52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</row>
    <row r="255" spans="1:4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52"/>
      <c r="Q255" s="52"/>
      <c r="R255" s="52"/>
      <c r="S255" s="52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</row>
    <row r="256" spans="1:4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52"/>
      <c r="Q256" s="52"/>
      <c r="R256" s="52"/>
      <c r="S256" s="52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</row>
    <row r="257" spans="1:4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52"/>
      <c r="Q257" s="52"/>
      <c r="R257" s="52"/>
      <c r="S257" s="52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</row>
    <row r="258" spans="1:4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52"/>
      <c r="Q258" s="52"/>
      <c r="R258" s="52"/>
      <c r="S258" s="52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</row>
    <row r="259" spans="1:4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52"/>
      <c r="Q259" s="52"/>
      <c r="R259" s="52"/>
      <c r="S259" s="52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</row>
    <row r="260" spans="1:4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52"/>
      <c r="Q260" s="52"/>
      <c r="R260" s="52"/>
      <c r="S260" s="52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</row>
    <row r="261" spans="1:4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52"/>
      <c r="Q261" s="52"/>
      <c r="R261" s="52"/>
      <c r="S261" s="52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</row>
    <row r="262" spans="1:4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52"/>
      <c r="Q262" s="52"/>
      <c r="R262" s="52"/>
      <c r="S262" s="52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</row>
    <row r="263" spans="1:4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52"/>
      <c r="Q263" s="52"/>
      <c r="R263" s="52"/>
      <c r="S263" s="52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</row>
    <row r="264" spans="1:4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52"/>
      <c r="Q264" s="52"/>
      <c r="R264" s="52"/>
      <c r="S264" s="52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</row>
    <row r="265" spans="1:4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52"/>
      <c r="Q265" s="52"/>
      <c r="R265" s="52"/>
      <c r="S265" s="52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</row>
    <row r="266" spans="1:4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52"/>
      <c r="Q266" s="52"/>
      <c r="R266" s="52"/>
      <c r="S266" s="52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</row>
    <row r="267" spans="1:4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52"/>
      <c r="Q267" s="52"/>
      <c r="R267" s="52"/>
      <c r="S267" s="52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</row>
    <row r="268" spans="1:4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52"/>
      <c r="Q268" s="52"/>
      <c r="R268" s="52"/>
      <c r="S268" s="52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</row>
    <row r="269" spans="1:4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52"/>
      <c r="Q269" s="52"/>
      <c r="R269" s="52"/>
      <c r="S269" s="52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</row>
    <row r="270" spans="1:4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52"/>
      <c r="Q270" s="52"/>
      <c r="R270" s="52"/>
      <c r="S270" s="52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</row>
    <row r="271" spans="1:4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52"/>
      <c r="Q271" s="52"/>
      <c r="R271" s="52"/>
      <c r="S271" s="52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</row>
  </sheetData>
  <sheetProtection/>
  <conditionalFormatting sqref="AC72:AE72 F72:Y72 AD22:AE49">
    <cfRule type="cellIs" priority="1" dxfId="0" operator="lessThan" stopIfTrue="1">
      <formula>0</formula>
    </cfRule>
  </conditionalFormatting>
  <printOptions/>
  <pageMargins left="0.5" right="0.5" top="0.55" bottom="0.55" header="0.5" footer="0.35"/>
  <pageSetup firstPageNumber="98" useFirstPageNumber="1" fitToWidth="2" fitToHeight="1" horizontalDpi="600" verticalDpi="600" orientation="portrait" scale="83" r:id="rId1"/>
  <headerFooter alignWithMargins="0">
    <oddFooter>&amp;C&amp;"Times New Roman,Bold"&amp;14________________________________________________________________________________
&amp;"Times New Roman,Regular"&amp;13&amp;P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</dc:creator>
  <cp:keywords/>
  <dc:description/>
  <cp:lastModifiedBy>DVINCELETT</cp:lastModifiedBy>
  <cp:lastPrinted>2011-12-15T20:02:24Z</cp:lastPrinted>
  <dcterms:created xsi:type="dcterms:W3CDTF">1999-09-30T17:30:46Z</dcterms:created>
  <dcterms:modified xsi:type="dcterms:W3CDTF">2012-01-13T16:40:16Z</dcterms:modified>
  <cp:category/>
  <cp:version/>
  <cp:contentType/>
  <cp:contentStatus/>
</cp:coreProperties>
</file>